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60" windowHeight="8430" tabRatio="890" activeTab="2"/>
  </bookViews>
  <sheets>
    <sheet name="Mode d'emploi du classeur" sheetId="1" r:id="rId1"/>
    <sheet name="Enregistrement Scores" sheetId="2" r:id="rId2"/>
    <sheet name="Présent de l'EA et résultats " sheetId="3" r:id="rId3"/>
    <sheet name="Assolement" sheetId="4" r:id="rId4"/>
    <sheet name="3 échelles" sheetId="5" r:id="rId5"/>
    <sheet name="10 - Radar" sheetId="6" r:id="rId6"/>
    <sheet name="10 - Histogramme" sheetId="7" r:id="rId7"/>
    <sheet name="40 indicateurs" sheetId="8" r:id="rId8"/>
    <sheet name="Autorisation diffusion" sheetId="9" r:id="rId9"/>
  </sheets>
  <definedNames>
    <definedName name="Agroecologique">'Enregistrement Scores'!$F$26</definedName>
    <definedName name="diversite">'Enregistrement Scores'!$F$9</definedName>
    <definedName name="economique">'Enregistrement Scores'!$F$61</definedName>
    <definedName name="efficience">'Enregistrement Scores'!$F$60</definedName>
    <definedName name="emploiservice">'Enregistrement Scores'!$F$40</definedName>
    <definedName name="ethiquedevhumain">'Enregistrement Scores'!$F$48</definedName>
    <definedName name="independance">'Enregistrement Scores'!$F$56</definedName>
    <definedName name="notedurabilité">'3 échelles'!$C$8</definedName>
    <definedName name="orgaespace">'Enregistrement Scores'!$F$17</definedName>
    <definedName name="pratiqueagricole">'Enregistrement Scores'!$F$25</definedName>
    <definedName name="qualprod">'Enregistrement Scores'!$F$33</definedName>
    <definedName name="socioterritoriale">'Enregistrement Scores'!$F$49</definedName>
    <definedName name="transmissibilite">'Enregistrement Scores'!$F$58</definedName>
    <definedName name="viabilite">'Enregistrement Scores'!$F$53</definedName>
    <definedName name="_xlnm.Print_Area" localSheetId="8">'Autorisation diffusion'!$B$1:$H$24</definedName>
    <definedName name="_xlnm.Print_Area" localSheetId="2">'Présent de l''EA et résultats '!$A$2:$P$48</definedName>
  </definedNames>
  <calcPr fullCalcOnLoad="1"/>
</workbook>
</file>

<file path=xl/sharedStrings.xml><?xml version="1.0" encoding="utf-8"?>
<sst xmlns="http://schemas.openxmlformats.org/spreadsheetml/2006/main" count="224" uniqueCount="168">
  <si>
    <t>Echelle de durabilité agroécologique</t>
  </si>
  <si>
    <t>Diversité</t>
  </si>
  <si>
    <t>Diversité animale</t>
  </si>
  <si>
    <t>A1</t>
  </si>
  <si>
    <t>A2</t>
  </si>
  <si>
    <t>Diversité des cultures pérennes</t>
  </si>
  <si>
    <t>A3</t>
  </si>
  <si>
    <t>A4</t>
  </si>
  <si>
    <t>Organisation de l’espace</t>
  </si>
  <si>
    <t>Assolement</t>
  </si>
  <si>
    <t>A5</t>
  </si>
  <si>
    <t>Dimension des parcelles</t>
  </si>
  <si>
    <t>A6</t>
  </si>
  <si>
    <t>A7</t>
  </si>
  <si>
    <t>A8</t>
  </si>
  <si>
    <t>A9</t>
  </si>
  <si>
    <t>A10</t>
  </si>
  <si>
    <t>Pratiques agricoles</t>
  </si>
  <si>
    <t>Fertilisation</t>
  </si>
  <si>
    <t>A11</t>
  </si>
  <si>
    <t>A12</t>
  </si>
  <si>
    <t>A13</t>
  </si>
  <si>
    <t>Bien-être animal</t>
  </si>
  <si>
    <t>A14</t>
  </si>
  <si>
    <t>A15</t>
  </si>
  <si>
    <t>A16</t>
  </si>
  <si>
    <t>A17</t>
  </si>
  <si>
    <t>Echelle de durabilité socioterritoriale</t>
  </si>
  <si>
    <t>Qualité des produits et des territoires</t>
  </si>
  <si>
    <t>B1</t>
  </si>
  <si>
    <t>B2</t>
  </si>
  <si>
    <t>Accessibilité de l’espace</t>
  </si>
  <si>
    <t>B3</t>
  </si>
  <si>
    <t>Implication sociale</t>
  </si>
  <si>
    <t>B4</t>
  </si>
  <si>
    <t>Emploi et services</t>
  </si>
  <si>
    <t>B5</t>
  </si>
  <si>
    <t>B6</t>
  </si>
  <si>
    <t>Contribution à l’emploi</t>
  </si>
  <si>
    <t>B7</t>
  </si>
  <si>
    <t>Travail collectif</t>
  </si>
  <si>
    <t>B8</t>
  </si>
  <si>
    <t>B9</t>
  </si>
  <si>
    <t>Ethique et développement humain</t>
  </si>
  <si>
    <t>B10</t>
  </si>
  <si>
    <t>Formation</t>
  </si>
  <si>
    <t>B11</t>
  </si>
  <si>
    <t>Intensité de travail</t>
  </si>
  <si>
    <t>B12</t>
  </si>
  <si>
    <t>Qualité de vie</t>
  </si>
  <si>
    <t>B13</t>
  </si>
  <si>
    <t>Isolement</t>
  </si>
  <si>
    <t>B14</t>
  </si>
  <si>
    <t>Echelle de durabilité économique</t>
  </si>
  <si>
    <t>Viabilité</t>
  </si>
  <si>
    <t>Viabilité économique</t>
  </si>
  <si>
    <t>C1</t>
  </si>
  <si>
    <t>C2</t>
  </si>
  <si>
    <t>Indépendance</t>
  </si>
  <si>
    <t>Autonomie financière</t>
  </si>
  <si>
    <t>C3</t>
  </si>
  <si>
    <t>C4</t>
  </si>
  <si>
    <t>Transmissibilité</t>
  </si>
  <si>
    <t>C5</t>
  </si>
  <si>
    <t>Efficience</t>
  </si>
  <si>
    <t>Efficience du processus productif</t>
  </si>
  <si>
    <t>C6</t>
  </si>
  <si>
    <t>Maximum
possible</t>
  </si>
  <si>
    <t>Composante</t>
  </si>
  <si>
    <t>Durabilité agroécologique</t>
  </si>
  <si>
    <t>Durabilité socioterritoriale</t>
  </si>
  <si>
    <t>Durabilité économique</t>
  </si>
  <si>
    <t>Parmi les trois échelles de durabilité du système agricole,
quelle est celle qui constitue le facteur limitant ?</t>
  </si>
  <si>
    <t>Organisation de l'espace</t>
  </si>
  <si>
    <t>Quelles sont les composantes les plus durables de l'exploitation ?
Quelles sont les composantes dont il serait souhaitable d'améliorer la durabilité ?</t>
  </si>
  <si>
    <t>Valeur maximale de l'indicateur</t>
  </si>
  <si>
    <t>Valeur de l'exploitation agricole</t>
  </si>
  <si>
    <t>Calculs intermédiaires pour graphiques en histogrammes</t>
  </si>
  <si>
    <t>Total:</t>
  </si>
  <si>
    <t>Sous-total:</t>
  </si>
  <si>
    <t>Dépendance énergétique</t>
  </si>
  <si>
    <t>Maximum</t>
  </si>
  <si>
    <t>Score obtenu</t>
  </si>
  <si>
    <t>Complément au maximum</t>
  </si>
  <si>
    <t>Complément
au maximum</t>
  </si>
  <si>
    <t>Valeur de 
l'exploitation</t>
  </si>
  <si>
    <t>Durabilité</t>
  </si>
  <si>
    <t>Agroécologique</t>
  </si>
  <si>
    <t>Socioterritoriale</t>
  </si>
  <si>
    <t>Economique</t>
  </si>
  <si>
    <t>Valorisation et conservation du patrimoine génetique</t>
  </si>
  <si>
    <t>Gestion des matières organiques</t>
  </si>
  <si>
    <t>Zones de régulation écologique</t>
  </si>
  <si>
    <t>Gestion des surfaces fourragères</t>
  </si>
  <si>
    <t>Protection de la ressource des sols</t>
  </si>
  <si>
    <t>Gestion de la ressource en eau</t>
  </si>
  <si>
    <t>A18</t>
  </si>
  <si>
    <t>Valorisation du patrimoine bâti et du paysage</t>
  </si>
  <si>
    <t>Valorisation par filières courtes</t>
  </si>
  <si>
    <t>Pérennité probable</t>
  </si>
  <si>
    <t>B15</t>
  </si>
  <si>
    <t>B16</t>
  </si>
  <si>
    <t>Accueil, hygiène et sécurité</t>
  </si>
  <si>
    <t>Services, pluriactivité</t>
  </si>
  <si>
    <t>Règle de 3 pour ramener tous les maxima à 100</t>
  </si>
  <si>
    <t>Productions</t>
  </si>
  <si>
    <t>SFP</t>
  </si>
  <si>
    <t>Cultures</t>
  </si>
  <si>
    <t>Surface (ha)</t>
  </si>
  <si>
    <t>Surf assolable</t>
  </si>
  <si>
    <t>Usages du Sol</t>
  </si>
  <si>
    <t xml:space="preserve"> Surf. vente (ha)</t>
  </si>
  <si>
    <t>Ateliers et effectifs</t>
  </si>
  <si>
    <t>Résultats techniques remarquables</t>
  </si>
  <si>
    <t>Productions annuelles</t>
  </si>
  <si>
    <t>Résultats économiques</t>
  </si>
  <si>
    <t>Besoin de Financement</t>
  </si>
  <si>
    <t>Capital (hors foncier)</t>
  </si>
  <si>
    <t>EBE (moyen sur 3 ans)</t>
  </si>
  <si>
    <t>Zoom sur quelques indicateurs</t>
  </si>
  <si>
    <t>Conclusions</t>
  </si>
  <si>
    <t>SAU</t>
  </si>
  <si>
    <t>Equipements et aménagements</t>
  </si>
  <si>
    <t>Subventions d'exploitation (hors CAD, MAE)</t>
  </si>
  <si>
    <t>Note de durabilité</t>
  </si>
  <si>
    <t>Mode d'emploi du classeur Excel</t>
  </si>
  <si>
    <t>Score Obtenu</t>
  </si>
  <si>
    <t>Score
Pris en compte</t>
  </si>
  <si>
    <t>Un ZOOM sur les composantes</t>
  </si>
  <si>
    <t>Fait le:</t>
  </si>
  <si>
    <t xml:space="preserve"> Par: </t>
  </si>
  <si>
    <t>Echelle</t>
  </si>
  <si>
    <r>
      <t xml:space="preserve">Assolement de la campagne: </t>
    </r>
    <r>
      <rPr>
        <i/>
        <sz val="18"/>
        <rFont val="Arial"/>
        <family val="2"/>
      </rPr>
      <t>années</t>
    </r>
  </si>
  <si>
    <t>B17</t>
  </si>
  <si>
    <t>B18</t>
  </si>
  <si>
    <t>Contribution aux enjeux environnementaux du territoire</t>
  </si>
  <si>
    <t>Valorisation de l'espace</t>
  </si>
  <si>
    <t>Effluents organiques liquides</t>
  </si>
  <si>
    <t xml:space="preserve">Pesticides </t>
  </si>
  <si>
    <t>Traitements vétérinaires</t>
  </si>
  <si>
    <t>Indicateurs</t>
  </si>
  <si>
    <t xml:space="preserve">Exploitation de : </t>
  </si>
  <si>
    <t xml:space="preserve"> Total:</t>
  </si>
  <si>
    <t>Demarche de qualité</t>
  </si>
  <si>
    <t>Gestion des déchets non organiques</t>
  </si>
  <si>
    <t>Autonomie et valorisation des ressources locales</t>
  </si>
  <si>
    <t xml:space="preserve">   Sous-total:</t>
  </si>
  <si>
    <t xml:space="preserve"> Sous-total:</t>
  </si>
  <si>
    <t>DIVERSITE DOMESTIQUE</t>
  </si>
  <si>
    <t>ORGANISTAION DE L'ESPACE</t>
  </si>
  <si>
    <t>PRATIQUES AGRICOLES</t>
  </si>
  <si>
    <t>Diversité Domestique</t>
  </si>
  <si>
    <t>Contribution à l’équilibre alimentaire mondial</t>
  </si>
  <si>
    <t>QUALITE DES PRODUITS ET DU TERRITOIRE</t>
  </si>
  <si>
    <t>EMPLOI ET SERVICES</t>
  </si>
  <si>
    <t>ETHIQUE ET DEVELOPPEMENT HUMAIN</t>
  </si>
  <si>
    <t>EFFICIENCE</t>
  </si>
  <si>
    <t>TRANSMISSIBILITE</t>
  </si>
  <si>
    <t>INDEPENDANCE</t>
  </si>
  <si>
    <t>VIABILITE</t>
  </si>
  <si>
    <t>Valeur des indicateurs de durabilité de l’exploitation
Méthode IDEA Version 3</t>
  </si>
  <si>
    <t>Diversité des cultures annuelles et temporaires</t>
  </si>
  <si>
    <t>Taux de spécialisation économique</t>
  </si>
  <si>
    <t xml:space="preserve">Sensibilité aux aides </t>
  </si>
  <si>
    <t>S. O. Qualité, vente directe</t>
  </si>
  <si>
    <t>Méthode IDEA version 3</t>
  </si>
  <si>
    <t>SDA</t>
  </si>
  <si>
    <t>nb d'ilots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</si>
</sst>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s>
  <fonts count="88">
    <font>
      <sz val="10"/>
      <name val="Arial"/>
      <family val="0"/>
    </font>
    <font>
      <i/>
      <sz val="10"/>
      <name val="Arial"/>
      <family val="2"/>
    </font>
    <font>
      <i/>
      <sz val="8"/>
      <name val="Arial"/>
      <family val="2"/>
    </font>
    <font>
      <b/>
      <sz val="10"/>
      <name val="Arial"/>
      <family val="2"/>
    </font>
    <font>
      <sz val="8"/>
      <name val="Arial"/>
      <family val="2"/>
    </font>
    <font>
      <b/>
      <sz val="11"/>
      <name val="Arial"/>
      <family val="2"/>
    </font>
    <font>
      <i/>
      <sz val="10"/>
      <color indexed="55"/>
      <name val="Arial"/>
      <family val="2"/>
    </font>
    <font>
      <b/>
      <sz val="8"/>
      <name val="Arial"/>
      <family val="2"/>
    </font>
    <font>
      <b/>
      <sz val="9"/>
      <name val="Comic Sans MS"/>
      <family val="4"/>
    </font>
    <font>
      <sz val="8"/>
      <name val="Comic Sans MS"/>
      <family val="4"/>
    </font>
    <font>
      <b/>
      <sz val="8"/>
      <name val="Comic Sans MS"/>
      <family val="4"/>
    </font>
    <font>
      <b/>
      <sz val="18"/>
      <name val="Arial"/>
      <family val="2"/>
    </font>
    <font>
      <i/>
      <sz val="18"/>
      <name val="Arial"/>
      <family val="2"/>
    </font>
    <font>
      <b/>
      <sz val="14"/>
      <name val="Arial"/>
      <family val="2"/>
    </font>
    <font>
      <b/>
      <sz val="12"/>
      <name val="Arial"/>
      <family val="2"/>
    </font>
    <font>
      <sz val="10"/>
      <color indexed="9"/>
      <name val="Arial"/>
      <family val="0"/>
    </font>
    <font>
      <b/>
      <i/>
      <sz val="8"/>
      <name val="Arial"/>
      <family val="2"/>
    </font>
    <font>
      <b/>
      <sz val="9"/>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vertAlign val="superscript"/>
      <sz val="10"/>
      <color indexed="8"/>
      <name val="Arial"/>
      <family val="0"/>
    </font>
    <font>
      <b/>
      <sz val="8"/>
      <color indexed="8"/>
      <name val="Arial"/>
      <family val="0"/>
    </font>
    <font>
      <sz val="8"/>
      <color indexed="8"/>
      <name val="Arial"/>
      <family val="0"/>
    </font>
    <font>
      <i/>
      <sz val="8"/>
      <color indexed="8"/>
      <name val="Arial"/>
      <family val="0"/>
    </font>
    <font>
      <sz val="7.35"/>
      <color indexed="8"/>
      <name val="Arial"/>
      <family val="0"/>
    </font>
    <font>
      <b/>
      <vertAlign val="superscript"/>
      <sz val="8"/>
      <color indexed="8"/>
      <name val="Arial"/>
      <family val="0"/>
    </font>
    <font>
      <sz val="6.75"/>
      <color indexed="8"/>
      <name val="Arial"/>
      <family val="0"/>
    </font>
    <font>
      <b/>
      <sz val="9.5"/>
      <color indexed="8"/>
      <name val="Arial"/>
      <family val="0"/>
    </font>
    <font>
      <i/>
      <sz val="8"/>
      <color indexed="8"/>
      <name val="Arial Narrow"/>
      <family val="0"/>
    </font>
    <font>
      <sz val="5"/>
      <color indexed="8"/>
      <name val="Arial"/>
      <family val="0"/>
    </font>
    <font>
      <sz val="36"/>
      <color indexed="8"/>
      <name val="Arial"/>
      <family val="0"/>
    </font>
    <font>
      <sz val="10.75"/>
      <color indexed="8"/>
      <name val="Arial"/>
      <family val="0"/>
    </font>
    <font>
      <sz val="15.5"/>
      <color indexed="8"/>
      <name val="Arial"/>
      <family val="0"/>
    </font>
    <font>
      <sz val="7"/>
      <color indexed="8"/>
      <name val="Arial"/>
      <family val="0"/>
    </font>
    <font>
      <sz val="11.25"/>
      <color indexed="8"/>
      <name val="Arial"/>
      <family val="0"/>
    </font>
    <font>
      <sz val="9.5"/>
      <color indexed="8"/>
      <name val="Arial"/>
      <family val="0"/>
    </font>
    <font>
      <sz val="10.35"/>
      <color indexed="8"/>
      <name val="Arial"/>
      <family val="0"/>
    </font>
    <font>
      <sz val="18.75"/>
      <color indexed="8"/>
      <name val="Arial"/>
      <family val="0"/>
    </font>
    <font>
      <sz val="11.5"/>
      <color indexed="8"/>
      <name val="Arial"/>
      <family val="0"/>
    </font>
    <font>
      <i/>
      <sz val="6"/>
      <color indexed="8"/>
      <name val="Arial Narrow"/>
      <family val="0"/>
    </font>
    <font>
      <sz val="16.25"/>
      <color indexed="8"/>
      <name val="Arial"/>
      <family val="0"/>
    </font>
    <font>
      <sz val="14.75"/>
      <color indexed="8"/>
      <name val="Arial"/>
      <family val="0"/>
    </font>
    <font>
      <b/>
      <sz val="17.75"/>
      <color indexed="8"/>
      <name val="Arial"/>
      <family val="0"/>
    </font>
    <font>
      <sz val="11.75"/>
      <color indexed="8"/>
      <name val="Arial"/>
      <family val="0"/>
    </font>
    <font>
      <b/>
      <sz val="14.25"/>
      <color indexed="8"/>
      <name val="Arial"/>
      <family val="0"/>
    </font>
    <font>
      <b/>
      <sz val="16"/>
      <color indexed="8"/>
      <name val="Arial"/>
      <family val="0"/>
    </font>
    <font>
      <b/>
      <sz val="16.25"/>
      <color indexed="8"/>
      <name val="Arial"/>
      <family val="0"/>
    </font>
    <font>
      <sz val="10.25"/>
      <color indexed="8"/>
      <name val="Arial"/>
      <family val="0"/>
    </font>
    <font>
      <b/>
      <sz val="16.5"/>
      <color indexed="8"/>
      <name val="Arial"/>
      <family val="0"/>
    </font>
    <font>
      <sz val="12"/>
      <color indexed="8"/>
      <name val="Arial"/>
      <family val="0"/>
    </font>
    <font>
      <b/>
      <sz val="14.75"/>
      <color indexed="8"/>
      <name val="Arial"/>
      <family val="0"/>
    </font>
    <font>
      <sz val="10"/>
      <color indexed="8"/>
      <name val="Arial Narrow"/>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medium"/>
      <bottom style="medium"/>
    </border>
    <border>
      <left>
        <color indexed="63"/>
      </left>
      <right style="medium"/>
      <top style="medium"/>
      <bottom style="thin"/>
    </border>
    <border>
      <left style="thin"/>
      <right style="thin"/>
      <top>
        <color indexed="63"/>
      </top>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0" fillId="27" borderId="3" applyNumberFormat="0" applyFont="0" applyAlignment="0" applyProtection="0"/>
    <xf numFmtId="0" fontId="76" fillId="28" borderId="1" applyNumberFormat="0" applyAlignment="0" applyProtection="0"/>
    <xf numFmtId="0" fontId="7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209">
    <xf numFmtId="0" fontId="0" fillId="0" borderId="0" xfId="0"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21" xfId="0" applyBorder="1" applyAlignment="1" applyProtection="1">
      <alignment/>
      <protection/>
    </xf>
    <xf numFmtId="1" fontId="0" fillId="0" borderId="10" xfId="0" applyNumberFormat="1" applyBorder="1" applyAlignment="1">
      <alignment/>
    </xf>
    <xf numFmtId="0" fontId="0" fillId="0" borderId="0" xfId="0" applyBorder="1" applyAlignment="1">
      <alignment/>
    </xf>
    <xf numFmtId="1" fontId="10" fillId="0" borderId="22" xfId="0" applyNumberFormat="1" applyFont="1" applyBorder="1" applyAlignment="1">
      <alignment horizontal="center" vertical="center" wrapText="1"/>
    </xf>
    <xf numFmtId="0" fontId="9" fillId="0" borderId="0" xfId="0" applyFont="1" applyAlignment="1">
      <alignment/>
    </xf>
    <xf numFmtId="1" fontId="9" fillId="0" borderId="23" xfId="0" applyNumberFormat="1" applyFont="1" applyBorder="1" applyAlignment="1">
      <alignment horizontal="center"/>
    </xf>
    <xf numFmtId="0" fontId="4" fillId="0" borderId="0" xfId="0" applyFont="1" applyFill="1" applyBorder="1" applyAlignment="1">
      <alignment vertical="center" wrapText="1"/>
    </xf>
    <xf numFmtId="0" fontId="0" fillId="0" borderId="0" xfId="0" applyBorder="1" applyAlignment="1">
      <alignment vertical="center" wrapText="1"/>
    </xf>
    <xf numFmtId="0" fontId="4" fillId="0" borderId="0" xfId="0" applyFont="1" applyAlignment="1">
      <alignment/>
    </xf>
    <xf numFmtId="0" fontId="4" fillId="0" borderId="22"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4" fillId="0" borderId="23" xfId="0" applyNumberFormat="1" applyFont="1" applyFill="1" applyBorder="1" applyAlignment="1">
      <alignment horizontal="center" vertical="center" wrapText="1"/>
    </xf>
    <xf numFmtId="1" fontId="10"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0" xfId="0" applyNumberFormat="1" applyFont="1" applyBorder="1" applyAlignment="1">
      <alignment horizontal="center"/>
    </xf>
    <xf numFmtId="0" fontId="3" fillId="0" borderId="0" xfId="0" applyFont="1" applyFill="1" applyBorder="1" applyAlignment="1">
      <alignment/>
    </xf>
    <xf numFmtId="0" fontId="4" fillId="0" borderId="24" xfId="0" applyNumberFormat="1" applyFont="1" applyBorder="1" applyAlignment="1" applyProtection="1">
      <alignment horizontal="center" vertical="center" wrapText="1"/>
      <protection locked="0"/>
    </xf>
    <xf numFmtId="1" fontId="9" fillId="0" borderId="24" xfId="0" applyNumberFormat="1" applyFont="1" applyBorder="1" applyAlignment="1" applyProtection="1">
      <alignment horizontal="center" vertical="center" wrapText="1"/>
      <protection locked="0"/>
    </xf>
    <xf numFmtId="0" fontId="9" fillId="0" borderId="25" xfId="0" applyFont="1" applyBorder="1" applyAlignment="1" applyProtection="1">
      <alignment vertical="center"/>
      <protection locked="0"/>
    </xf>
    <xf numFmtId="0" fontId="4" fillId="0" borderId="22" xfId="0" applyNumberFormat="1" applyFont="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0" fontId="9" fillId="0" borderId="22" xfId="0" applyFont="1" applyBorder="1" applyAlignment="1" applyProtection="1">
      <alignment vertical="center"/>
      <protection locked="0"/>
    </xf>
    <xf numFmtId="0" fontId="4" fillId="0" borderId="25"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15" fillId="0" borderId="0" xfId="0" applyFont="1" applyFill="1" applyAlignment="1" applyProtection="1">
      <alignment/>
      <protection hidden="1"/>
    </xf>
    <xf numFmtId="0" fontId="0" fillId="33" borderId="10" xfId="0" applyFill="1" applyBorder="1" applyAlignment="1" applyProtection="1">
      <alignment horizontal="center"/>
      <protection/>
    </xf>
    <xf numFmtId="6" fontId="9" fillId="0" borderId="26" xfId="0" applyNumberFormat="1" applyFont="1" applyBorder="1" applyAlignment="1" applyProtection="1">
      <alignment/>
      <protection locked="0"/>
    </xf>
    <xf numFmtId="6" fontId="9" fillId="0" borderId="22" xfId="0" applyNumberFormat="1" applyFont="1" applyBorder="1" applyAlignment="1" applyProtection="1">
      <alignment/>
      <protection locked="0"/>
    </xf>
    <xf numFmtId="6" fontId="9" fillId="0" borderId="22" xfId="0" applyNumberFormat="1" applyFont="1" applyBorder="1" applyAlignment="1" applyProtection="1">
      <alignment horizontal="right" vertical="center"/>
      <protection locked="0"/>
    </xf>
    <xf numFmtId="6" fontId="9" fillId="0" borderId="23" xfId="0" applyNumberFormat="1" applyFont="1" applyBorder="1" applyAlignment="1" applyProtection="1">
      <alignment/>
      <protection locked="0"/>
    </xf>
    <xf numFmtId="0" fontId="10" fillId="0" borderId="27" xfId="0" applyFont="1" applyFill="1" applyBorder="1" applyAlignment="1">
      <alignment horizontal="center" vertical="center" wrapText="1"/>
    </xf>
    <xf numFmtId="0" fontId="9" fillId="0" borderId="28" xfId="0" applyFont="1" applyBorder="1" applyAlignment="1" applyProtection="1">
      <alignment/>
      <protection locked="0"/>
    </xf>
    <xf numFmtId="0" fontId="9" fillId="0" borderId="29" xfId="0" applyFont="1" applyBorder="1" applyAlignment="1" applyProtection="1">
      <alignment/>
      <protection locked="0"/>
    </xf>
    <xf numFmtId="0" fontId="9" fillId="0" borderId="30" xfId="0" applyFont="1" applyBorder="1" applyAlignment="1" applyProtection="1">
      <alignment/>
      <protection locked="0"/>
    </xf>
    <xf numFmtId="1" fontId="9" fillId="0" borderId="31" xfId="0" applyNumberFormat="1" applyFont="1" applyBorder="1" applyAlignment="1" applyProtection="1">
      <alignment vertical="center" wrapText="1"/>
      <protection locked="0"/>
    </xf>
    <xf numFmtId="1" fontId="9" fillId="0" borderId="22" xfId="0" applyNumberFormat="1" applyFont="1" applyBorder="1" applyAlignment="1" applyProtection="1">
      <alignment vertical="center" wrapText="1"/>
      <protection locked="0"/>
    </xf>
    <xf numFmtId="1" fontId="9" fillId="0" borderId="23" xfId="0" applyNumberFormat="1" applyFont="1" applyBorder="1" applyAlignment="1" applyProtection="1">
      <alignment vertical="center" wrapText="1"/>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32" xfId="0"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33" xfId="0" applyBorder="1" applyAlignment="1" applyProtection="1">
      <alignment/>
      <protection/>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0" borderId="20" xfId="0" applyFill="1" applyBorder="1" applyAlignment="1" applyProtection="1">
      <alignment horizontal="center"/>
      <protection locked="0"/>
    </xf>
    <xf numFmtId="0" fontId="0" fillId="0" borderId="36" xfId="0" applyBorder="1" applyAlignment="1" applyProtection="1">
      <alignment/>
      <protection/>
    </xf>
    <xf numFmtId="0" fontId="0" fillId="0" borderId="37" xfId="0"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horizontal="center"/>
      <protection/>
    </xf>
    <xf numFmtId="0" fontId="3" fillId="34" borderId="4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2" fillId="0" borderId="41" xfId="0" applyFont="1" applyBorder="1" applyAlignment="1" applyProtection="1">
      <alignment horizontal="center"/>
      <protection/>
    </xf>
    <xf numFmtId="0" fontId="2" fillId="0" borderId="29" xfId="0" applyFont="1" applyBorder="1" applyAlignment="1" applyProtection="1">
      <alignment horizontal="center"/>
      <protection/>
    </xf>
    <xf numFmtId="0" fontId="2" fillId="33" borderId="29" xfId="0" applyFont="1" applyFill="1" applyBorder="1" applyAlignment="1" applyProtection="1">
      <alignment horizontal="center"/>
      <protection/>
    </xf>
    <xf numFmtId="0" fontId="0" fillId="33" borderId="32" xfId="0" applyFill="1" applyBorder="1" applyAlignment="1" applyProtection="1">
      <alignment horizontal="center"/>
      <protection/>
    </xf>
    <xf numFmtId="0" fontId="1" fillId="33" borderId="10" xfId="0" applyFont="1" applyFill="1" applyBorder="1" applyAlignment="1" applyProtection="1">
      <alignment horizontal="center"/>
      <protection/>
    </xf>
    <xf numFmtId="0" fontId="3" fillId="34"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2" fillId="33" borderId="30" xfId="0" applyFont="1" applyFill="1" applyBorder="1" applyAlignment="1" applyProtection="1">
      <alignment horizontal="center"/>
      <protection/>
    </xf>
    <xf numFmtId="0" fontId="7" fillId="34" borderId="35" xfId="0" applyFont="1" applyFill="1" applyBorder="1" applyAlignment="1" applyProtection="1">
      <alignment horizontal="center"/>
      <protection/>
    </xf>
    <xf numFmtId="0" fontId="0" fillId="0" borderId="33" xfId="0" applyBorder="1" applyAlignment="1" applyProtection="1">
      <alignment wrapText="1"/>
      <protection/>
    </xf>
    <xf numFmtId="0" fontId="0" fillId="0" borderId="44" xfId="0" applyBorder="1" applyAlignment="1" applyProtection="1">
      <alignment/>
      <protection/>
    </xf>
    <xf numFmtId="0" fontId="0" fillId="0" borderId="32"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1" fillId="33" borderId="38" xfId="0" applyFont="1" applyFill="1" applyBorder="1" applyAlignment="1" applyProtection="1">
      <alignment horizontal="center"/>
      <protection/>
    </xf>
    <xf numFmtId="0" fontId="1" fillId="33" borderId="46" xfId="0" applyFont="1" applyFill="1" applyBorder="1" applyAlignment="1" applyProtection="1">
      <alignment horizontal="center"/>
      <protection/>
    </xf>
    <xf numFmtId="0" fontId="3" fillId="34" borderId="47" xfId="0" applyFont="1" applyFill="1" applyBorder="1" applyAlignment="1" applyProtection="1">
      <alignment/>
      <protection/>
    </xf>
    <xf numFmtId="0" fontId="1" fillId="33" borderId="33" xfId="0" applyFont="1" applyFill="1" applyBorder="1" applyAlignment="1" applyProtection="1">
      <alignment horizontal="center"/>
      <protection/>
    </xf>
    <xf numFmtId="0" fontId="3" fillId="34" borderId="47" xfId="0" applyFont="1" applyFill="1" applyBorder="1" applyAlignment="1" applyProtection="1">
      <alignment/>
      <protection/>
    </xf>
    <xf numFmtId="0" fontId="0" fillId="0" borderId="48" xfId="0" applyBorder="1" applyAlignment="1" applyProtection="1">
      <alignment/>
      <protection/>
    </xf>
    <xf numFmtId="0" fontId="0" fillId="34" borderId="47" xfId="0" applyFill="1" applyBorder="1" applyAlignment="1" applyProtection="1">
      <alignment/>
      <protection/>
    </xf>
    <xf numFmtId="0" fontId="1" fillId="33" borderId="49" xfId="0" applyFont="1" applyFill="1" applyBorder="1" applyAlignment="1" applyProtection="1">
      <alignment horizontal="center"/>
      <protection/>
    </xf>
    <xf numFmtId="0" fontId="2" fillId="33" borderId="50" xfId="0" applyFont="1" applyFill="1" applyBorder="1" applyAlignment="1" applyProtection="1">
      <alignment horizontal="center"/>
      <protection/>
    </xf>
    <xf numFmtId="0" fontId="1" fillId="34" borderId="51" xfId="0" applyFont="1" applyFill="1" applyBorder="1" applyAlignment="1" applyProtection="1">
      <alignment horizontal="right"/>
      <protection/>
    </xf>
    <xf numFmtId="0" fontId="3" fillId="34" borderId="40" xfId="0" applyFont="1" applyFill="1" applyBorder="1" applyAlignment="1" applyProtection="1">
      <alignment horizontal="center"/>
      <protection/>
    </xf>
    <xf numFmtId="0" fontId="16" fillId="34" borderId="52" xfId="0" applyFont="1" applyFill="1" applyBorder="1" applyAlignment="1" applyProtection="1">
      <alignment horizontal="center"/>
      <protection/>
    </xf>
    <xf numFmtId="0" fontId="0" fillId="0" borderId="14" xfId="0" applyBorder="1" applyAlignment="1" applyProtection="1">
      <alignment horizontal="center"/>
      <protection/>
    </xf>
    <xf numFmtId="0" fontId="0" fillId="0" borderId="14" xfId="0" applyFill="1" applyBorder="1" applyAlignment="1" applyProtection="1">
      <alignment horizontal="center"/>
      <protection locked="0"/>
    </xf>
    <xf numFmtId="0" fontId="2" fillId="0" borderId="50" xfId="0" applyFont="1" applyBorder="1" applyAlignment="1" applyProtection="1">
      <alignment horizontal="center"/>
      <protection/>
    </xf>
    <xf numFmtId="0" fontId="0" fillId="34" borderId="51" xfId="0" applyFill="1" applyBorder="1" applyAlignment="1">
      <alignment/>
    </xf>
    <xf numFmtId="0" fontId="1" fillId="0" borderId="51" xfId="0" applyFont="1" applyFill="1" applyBorder="1" applyAlignment="1" applyProtection="1">
      <alignment horizontal="center"/>
      <protection locked="0"/>
    </xf>
    <xf numFmtId="0" fontId="0" fillId="0" borderId="51" xfId="0" applyBorder="1" applyAlignment="1" applyProtection="1">
      <alignment/>
      <protection/>
    </xf>
    <xf numFmtId="0" fontId="2" fillId="0" borderId="51" xfId="0" applyFont="1" applyBorder="1" applyAlignment="1" applyProtection="1">
      <alignment horizontal="center"/>
      <protection/>
    </xf>
    <xf numFmtId="0" fontId="0" fillId="33" borderId="42" xfId="0" applyFill="1" applyBorder="1" applyAlignment="1" applyProtection="1">
      <alignment horizontal="center"/>
      <protection/>
    </xf>
    <xf numFmtId="0" fontId="0" fillId="0" borderId="49" xfId="0" applyBorder="1" applyAlignment="1" applyProtection="1">
      <alignment/>
      <protection/>
    </xf>
    <xf numFmtId="0" fontId="2" fillId="33" borderId="5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6" fillId="34" borderId="52" xfId="0" applyFont="1" applyFill="1" applyBorder="1" applyAlignment="1">
      <alignment horizontal="center"/>
    </xf>
    <xf numFmtId="0" fontId="3" fillId="34" borderId="54" xfId="0" applyFont="1" applyFill="1" applyBorder="1" applyAlignment="1">
      <alignment horizontal="center"/>
    </xf>
    <xf numFmtId="0" fontId="3" fillId="34" borderId="55" xfId="0" applyFont="1" applyFill="1" applyBorder="1" applyAlignment="1" applyProtection="1">
      <alignment/>
      <protection/>
    </xf>
    <xf numFmtId="0" fontId="1" fillId="0" borderId="51" xfId="0" applyFont="1" applyBorder="1" applyAlignment="1" applyProtection="1">
      <alignment horizontal="center"/>
      <protection/>
    </xf>
    <xf numFmtId="1" fontId="0" fillId="0" borderId="20" xfId="0" applyNumberFormat="1" applyFill="1" applyBorder="1" applyAlignment="1" applyProtection="1">
      <alignment horizontal="center"/>
      <protection locked="0"/>
    </xf>
    <xf numFmtId="0" fontId="10" fillId="0" borderId="27" xfId="0" applyNumberFormat="1" applyFont="1" applyBorder="1" applyAlignment="1">
      <alignment horizontal="center" vertical="center" wrapText="1"/>
    </xf>
    <xf numFmtId="0" fontId="14" fillId="0" borderId="0" xfId="0" applyFont="1" applyAlignment="1">
      <alignment horizontal="center"/>
    </xf>
    <xf numFmtId="0" fontId="3" fillId="34" borderId="56" xfId="0" applyFont="1" applyFill="1" applyBorder="1" applyAlignment="1" applyProtection="1">
      <alignment horizontal="left" vertical="top" wrapText="1"/>
      <protection/>
    </xf>
    <xf numFmtId="0" fontId="3" fillId="34" borderId="57" xfId="0" applyFont="1" applyFill="1" applyBorder="1" applyAlignment="1" applyProtection="1">
      <alignment horizontal="left" vertical="top" wrapText="1"/>
      <protection/>
    </xf>
    <xf numFmtId="0" fontId="3" fillId="34" borderId="55" xfId="0" applyFont="1" applyFill="1" applyBorder="1" applyAlignment="1" applyProtection="1">
      <alignment horizontal="left" vertical="top" wrapText="1"/>
      <protection/>
    </xf>
    <xf numFmtId="0" fontId="3" fillId="34" borderId="51" xfId="0" applyFont="1" applyFill="1" applyBorder="1" applyAlignment="1" applyProtection="1">
      <alignment horizontal="center"/>
      <protection/>
    </xf>
    <xf numFmtId="0" fontId="1" fillId="33" borderId="58" xfId="0" applyFont="1" applyFill="1" applyBorder="1" applyAlignment="1">
      <alignment horizontal="center"/>
    </xf>
    <xf numFmtId="0" fontId="1" fillId="33" borderId="59" xfId="0" applyFont="1" applyFill="1" applyBorder="1" applyAlignment="1">
      <alignment horizontal="center"/>
    </xf>
    <xf numFmtId="0" fontId="3" fillId="34" borderId="14" xfId="0" applyFont="1" applyFill="1" applyBorder="1" applyAlignment="1" applyProtection="1">
      <alignment horizontal="center" vertical="top" wrapText="1"/>
      <protection/>
    </xf>
    <xf numFmtId="0" fontId="3" fillId="34" borderId="16" xfId="0" applyFont="1" applyFill="1" applyBorder="1" applyAlignment="1" applyProtection="1">
      <alignment horizontal="center" vertical="top" wrapText="1"/>
      <protection/>
    </xf>
    <xf numFmtId="0" fontId="1" fillId="33" borderId="21"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3" fillId="34" borderId="32" xfId="0" applyFont="1" applyFill="1" applyBorder="1" applyAlignment="1" applyProtection="1">
      <alignment vertical="top" wrapText="1"/>
      <protection/>
    </xf>
    <xf numFmtId="0" fontId="3" fillId="34" borderId="10" xfId="0" applyFont="1" applyFill="1" applyBorder="1" applyAlignment="1" applyProtection="1">
      <alignment vertical="top" wrapText="1"/>
      <protection/>
    </xf>
    <xf numFmtId="0" fontId="0" fillId="0" borderId="49" xfId="0" applyBorder="1" applyAlignment="1" applyProtection="1">
      <alignment horizontal="left"/>
      <protection locked="0"/>
    </xf>
    <xf numFmtId="0" fontId="14" fillId="0" borderId="33" xfId="0" applyFont="1" applyBorder="1" applyAlignment="1">
      <alignment horizontal="center" vertical="center" wrapText="1"/>
    </xf>
    <xf numFmtId="0" fontId="3" fillId="34" borderId="54" xfId="0" applyFont="1" applyFill="1" applyBorder="1" applyAlignment="1" applyProtection="1">
      <alignment horizontal="center"/>
      <protection/>
    </xf>
    <xf numFmtId="0" fontId="3" fillId="34" borderId="60" xfId="0" applyFont="1" applyFill="1" applyBorder="1" applyAlignment="1" applyProtection="1">
      <alignment vertical="top" wrapText="1"/>
      <protection/>
    </xf>
    <xf numFmtId="0" fontId="3" fillId="34" borderId="61" xfId="0" applyFont="1" applyFill="1" applyBorder="1" applyAlignment="1" applyProtection="1">
      <alignment vertical="top" wrapText="1"/>
      <protection/>
    </xf>
    <xf numFmtId="0" fontId="3" fillId="34" borderId="62" xfId="0" applyFont="1" applyFill="1" applyBorder="1" applyAlignment="1" applyProtection="1">
      <alignment vertical="top" wrapText="1"/>
      <protection/>
    </xf>
    <xf numFmtId="0" fontId="3" fillId="34" borderId="39" xfId="0" applyFont="1" applyFill="1" applyBorder="1" applyAlignment="1" applyProtection="1">
      <alignment vertical="top" wrapText="1"/>
      <protection/>
    </xf>
    <xf numFmtId="0" fontId="3" fillId="34" borderId="37" xfId="0" applyFont="1" applyFill="1" applyBorder="1" applyAlignment="1" applyProtection="1">
      <alignment vertical="top" wrapText="1"/>
      <protection/>
    </xf>
    <xf numFmtId="0" fontId="3" fillId="34" borderId="39" xfId="0" applyFont="1" applyFill="1" applyBorder="1" applyAlignment="1" applyProtection="1">
      <alignment horizontal="left" vertical="top" wrapText="1"/>
      <protection/>
    </xf>
    <xf numFmtId="0" fontId="3" fillId="34" borderId="63"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1" fillId="33" borderId="58"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3" fillId="34" borderId="64" xfId="0" applyFont="1" applyFill="1" applyBorder="1" applyAlignment="1" applyProtection="1">
      <alignment vertical="top" wrapText="1"/>
      <protection/>
    </xf>
    <xf numFmtId="0" fontId="3" fillId="34" borderId="0" xfId="0" applyFont="1" applyFill="1" applyAlignment="1">
      <alignment horizontal="center"/>
    </xf>
    <xf numFmtId="0" fontId="0" fillId="34" borderId="0" xfId="0" applyFill="1" applyAlignment="1">
      <alignment horizontal="center"/>
    </xf>
    <xf numFmtId="0" fontId="9" fillId="0" borderId="60"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0" fontId="9" fillId="0" borderId="61" xfId="0" applyFont="1" applyBorder="1" applyAlignment="1">
      <alignment horizontal="center"/>
    </xf>
    <xf numFmtId="0" fontId="9" fillId="0" borderId="21" xfId="0" applyFont="1" applyBorder="1" applyAlignment="1">
      <alignment horizontal="center"/>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17" fillId="34" borderId="0" xfId="0" applyFont="1" applyFill="1" applyBorder="1" applyAlignment="1">
      <alignment horizontal="center" vertical="center" wrapText="1"/>
    </xf>
    <xf numFmtId="0" fontId="4" fillId="0" borderId="61"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6" xfId="0" applyFont="1" applyBorder="1" applyAlignment="1">
      <alignment horizontal="center"/>
    </xf>
    <xf numFmtId="0" fontId="4" fillId="0" borderId="30" xfId="0" applyFont="1" applyBorder="1" applyAlignment="1">
      <alignment horizontal="center"/>
    </xf>
    <xf numFmtId="0" fontId="17" fillId="34" borderId="47" xfId="0" applyFont="1" applyFill="1" applyBorder="1" applyAlignment="1">
      <alignment horizontal="center" vertical="center" wrapText="1"/>
    </xf>
    <xf numFmtId="0" fontId="4" fillId="0" borderId="61" xfId="0" applyFont="1" applyBorder="1" applyAlignment="1">
      <alignment horizontal="center" wrapText="1"/>
    </xf>
    <xf numFmtId="0" fontId="4" fillId="0" borderId="21" xfId="0" applyFont="1" applyBorder="1" applyAlignment="1">
      <alignment horizontal="center" wrapText="1"/>
    </xf>
    <xf numFmtId="0" fontId="8" fillId="34" borderId="0" xfId="0" applyNumberFormat="1" applyFont="1" applyFill="1" applyBorder="1" applyAlignment="1">
      <alignment horizontal="center" vertical="center" wrapText="1"/>
    </xf>
    <xf numFmtId="0" fontId="17" fillId="34" borderId="0" xfId="0" applyFont="1" applyFill="1" applyAlignment="1">
      <alignment horizont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3"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3" fillId="0" borderId="0" xfId="0" applyFont="1" applyAlignment="1">
      <alignment horizontal="center"/>
    </xf>
    <xf numFmtId="0" fontId="10" fillId="0" borderId="51" xfId="0" applyNumberFormat="1" applyFont="1" applyBorder="1" applyAlignment="1">
      <alignment horizontal="center" vertical="center" wrapText="1"/>
    </xf>
    <xf numFmtId="0" fontId="4" fillId="0" borderId="66"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11"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Répartition des cultures en % SAU</a:t>
            </a:r>
          </a:p>
        </c:rich>
      </c:tx>
      <c:layout>
        <c:manualLayout>
          <c:xMode val="factor"/>
          <c:yMode val="factor"/>
          <c:x val="-0.0175"/>
          <c:y val="-0.0055"/>
        </c:manualLayout>
      </c:layout>
      <c:spPr>
        <a:noFill/>
        <a:ln>
          <a:noFill/>
        </a:ln>
      </c:spPr>
    </c:title>
    <c:plotArea>
      <c:layout>
        <c:manualLayout>
          <c:xMode val="edge"/>
          <c:yMode val="edge"/>
          <c:x val="0.19575"/>
          <c:y val="0.2255"/>
          <c:w val="0.34625"/>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numRef>
              <c:f>'Présent de l''EA et résultats '!$A$12:$A$20</c:f>
              <c:numCache/>
            </c:numRef>
          </c:cat>
          <c:val>
            <c:numRef>
              <c:f>'Présent de l''EA et résultats '!$B$12:$B$20</c:f>
              <c:numCache/>
            </c:numRef>
          </c:val>
        </c:ser>
      </c:pieChart>
      <c:spPr>
        <a:noFill/>
        <a:ln>
          <a:noFill/>
        </a:ln>
      </c:spPr>
    </c:plotArea>
    <c:legend>
      <c:legendPos val="r"/>
      <c:layout>
        <c:manualLayout>
          <c:xMode val="edge"/>
          <c:yMode val="edge"/>
          <c:x val="0.906"/>
          <c:y val="0.04875"/>
          <c:w val="0.05925"/>
          <c:h val="0.84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Valeur des 10 composantes de la durabilité
sur l'exploitation à un moment donné (et maximum possible)</a:t>
            </a:r>
          </a:p>
        </c:rich>
      </c:tx>
      <c:layout>
        <c:manualLayout>
          <c:xMode val="factor"/>
          <c:yMode val="factor"/>
          <c:x val="0.0075"/>
          <c:y val="0"/>
        </c:manualLayout>
      </c:layout>
      <c:spPr>
        <a:noFill/>
        <a:ln>
          <a:noFill/>
        </a:ln>
      </c:spPr>
    </c:title>
    <c:plotArea>
      <c:layout>
        <c:manualLayout>
          <c:xMode val="edge"/>
          <c:yMode val="edge"/>
          <c:x val="0.01525"/>
          <c:y val="0.16225"/>
          <c:w val="0.96975"/>
          <c:h val="0.8135"/>
        </c:manualLayout>
      </c:layout>
      <c:barChart>
        <c:barDir val="col"/>
        <c:grouping val="stacked"/>
        <c:varyColors val="0"/>
        <c:ser>
          <c:idx val="0"/>
          <c:order val="0"/>
          <c:tx>
            <c:strRef>
              <c:f>'10 - Histogramme'!$C$4</c:f>
              <c:strCache>
                <c:ptCount val="1"/>
                <c:pt idx="0">
                  <c:v>Score obtenu</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'10 - Histogramme'!$B$5:$B$14</c:f>
              <c:strCache/>
            </c:strRef>
          </c:cat>
          <c:val>
            <c:numRef>
              <c:f>'10 - Histogramme'!$C$5:$C$14</c:f>
              <c:numCache/>
            </c:numRef>
          </c:val>
        </c:ser>
        <c:ser>
          <c:idx val="1"/>
          <c:order val="1"/>
          <c:tx>
            <c:strRef>
              <c:f>'10 - Histogramme'!$E$4</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'10 - Histogramme'!$B$5:$B$14</c:f>
              <c:strCache/>
            </c:strRef>
          </c:cat>
          <c:val>
            <c:numRef>
              <c:f>'10 - Histogramme'!$E$5:$E$14</c:f>
              <c:numCache/>
            </c:numRef>
          </c:val>
        </c:ser>
        <c:overlap val="100"/>
        <c:gapWidth val="50"/>
        <c:axId val="17027084"/>
        <c:axId val="19026029"/>
      </c:barChart>
      <c:catAx>
        <c:axId val="170270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19026029"/>
        <c:crosses val="autoZero"/>
        <c:auto val="1"/>
        <c:lblOffset val="100"/>
        <c:tickLblSkip val="1"/>
        <c:noMultiLvlLbl val="0"/>
      </c:catAx>
      <c:valAx>
        <c:axId val="19026029"/>
        <c:scaling>
          <c:orientation val="minMax"/>
          <c:max val="4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27084"/>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agro-écologique
Valeur sur l'exploitation et maximum possible</a:t>
            </a:r>
          </a:p>
        </c:rich>
      </c:tx>
      <c:layout>
        <c:manualLayout>
          <c:xMode val="factor"/>
          <c:yMode val="factor"/>
          <c:x val="-0.00175"/>
          <c:y val="0"/>
        </c:manualLayout>
      </c:layout>
      <c:spPr>
        <a:noFill/>
        <a:ln>
          <a:noFill/>
        </a:ln>
      </c:spPr>
    </c:title>
    <c:plotArea>
      <c:layout>
        <c:manualLayout>
          <c:xMode val="edge"/>
          <c:yMode val="edge"/>
          <c:x val="0.0185"/>
          <c:y val="0.1725"/>
          <c:w val="0.96325"/>
          <c:h val="0.801"/>
        </c:manualLayout>
      </c:layout>
      <c:barChart>
        <c:barDir val="col"/>
        <c:grouping val="stacked"/>
        <c:varyColors val="0"/>
        <c:ser>
          <c:idx val="0"/>
          <c:order val="0"/>
          <c:tx>
            <c:strRef>
              <c:f>'40 indicateurs'!$B$3</c:f>
              <c:strCache>
                <c:ptCount val="1"/>
                <c:pt idx="0">
                  <c:v>Valeur de l'exploitation agricole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indicateurs'!$A$4:$A$21</c:f>
              <c:strCache/>
            </c:strRef>
          </c:cat>
          <c:val>
            <c:numRef>
              <c:f>'40 indicateurs'!$B$4:$B$21</c:f>
              <c:numCache/>
            </c:numRef>
          </c:val>
        </c:ser>
        <c:ser>
          <c:idx val="1"/>
          <c:order val="1"/>
          <c:tx>
            <c:strRef>
              <c:f>'40 indicateurs'!$D$3</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indicateurs'!$A$4:$A$21</c:f>
              <c:strCache/>
            </c:strRef>
          </c:cat>
          <c:val>
            <c:numRef>
              <c:f>'40 indicateurs'!$D$4:$D$21</c:f>
              <c:numCache/>
            </c:numRef>
          </c:val>
        </c:ser>
        <c:overlap val="100"/>
        <c:gapWidth val="50"/>
        <c:axId val="37016534"/>
        <c:axId val="64713351"/>
      </c:barChart>
      <c:catAx>
        <c:axId val="370165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1" u="none" baseline="0">
                <a:solidFill>
                  <a:srgbClr val="000000"/>
                </a:solidFill>
              </a:defRPr>
            </a:pPr>
          </a:p>
        </c:txPr>
        <c:crossAx val="64713351"/>
        <c:crosses val="autoZero"/>
        <c:auto val="1"/>
        <c:lblOffset val="100"/>
        <c:tickLblSkip val="1"/>
        <c:noMultiLvlLbl val="0"/>
      </c:catAx>
      <c:valAx>
        <c:axId val="64713351"/>
        <c:scaling>
          <c:orientation val="minMax"/>
          <c:max val="1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16534"/>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socio-territoriale
Valeur sur l'exploitation et maximum possible</a:t>
            </a:r>
          </a:p>
        </c:rich>
      </c:tx>
      <c:layout>
        <c:manualLayout>
          <c:xMode val="factor"/>
          <c:yMode val="factor"/>
          <c:x val="0"/>
          <c:y val="-0.002"/>
        </c:manualLayout>
      </c:layout>
      <c:spPr>
        <a:noFill/>
        <a:ln>
          <a:noFill/>
        </a:ln>
      </c:spPr>
    </c:title>
    <c:plotArea>
      <c:layout>
        <c:manualLayout>
          <c:xMode val="edge"/>
          <c:yMode val="edge"/>
          <c:x val="0.013"/>
          <c:y val="0.14375"/>
          <c:w val="0.97425"/>
          <c:h val="0.8355"/>
        </c:manualLayout>
      </c:layout>
      <c:barChart>
        <c:barDir val="col"/>
        <c:grouping val="stacked"/>
        <c:varyColors val="0"/>
        <c:ser>
          <c:idx val="0"/>
          <c:order val="0"/>
          <c:tx>
            <c:strRef>
              <c:f>'40 indicateurs'!$B$22</c:f>
              <c:strCache>
                <c:ptCount val="1"/>
                <c:pt idx="0">
                  <c:v>Valeur de l'exploitation agricole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indicateurs'!$A$23:$A$40</c:f>
              <c:strCache/>
            </c:strRef>
          </c:cat>
          <c:val>
            <c:numRef>
              <c:f>'40 indicateurs'!$B$23:$B$40</c:f>
              <c:numCache/>
            </c:numRef>
          </c:val>
        </c:ser>
        <c:ser>
          <c:idx val="1"/>
          <c:order val="1"/>
          <c:tx>
            <c:strRef>
              <c:f>'40 indicateurs'!$D$22</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indicateurs'!$A$23:$A$40</c:f>
              <c:strCache/>
            </c:strRef>
          </c:cat>
          <c:val>
            <c:numRef>
              <c:f>'40 indicateurs'!$D$23:$D$40</c:f>
              <c:numCache/>
            </c:numRef>
          </c:val>
        </c:ser>
        <c:overlap val="100"/>
        <c:gapWidth val="50"/>
        <c:axId val="45549248"/>
        <c:axId val="7290049"/>
      </c:barChart>
      <c:catAx>
        <c:axId val="4554924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7290049"/>
        <c:crosses val="autoZero"/>
        <c:auto val="1"/>
        <c:lblOffset val="100"/>
        <c:tickLblSkip val="2"/>
        <c:noMultiLvlLbl val="0"/>
      </c:catAx>
      <c:valAx>
        <c:axId val="7290049"/>
        <c:scaling>
          <c:orientation val="minMax"/>
          <c:max val="1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49248"/>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économique
Valeur sur l'exploitation et maximum possible</a:t>
            </a:r>
          </a:p>
        </c:rich>
      </c:tx>
      <c:layout>
        <c:manualLayout>
          <c:xMode val="factor"/>
          <c:yMode val="factor"/>
          <c:x val="0"/>
          <c:y val="-0.00275"/>
        </c:manualLayout>
      </c:layout>
      <c:spPr>
        <a:noFill/>
        <a:ln>
          <a:noFill/>
        </a:ln>
      </c:spPr>
    </c:title>
    <c:plotArea>
      <c:layout>
        <c:manualLayout>
          <c:xMode val="edge"/>
          <c:yMode val="edge"/>
          <c:x val="0.0195"/>
          <c:y val="0.18075"/>
          <c:w val="0.961"/>
          <c:h val="0.791"/>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80"/>
        <c:axId val="65610442"/>
        <c:axId val="53623067"/>
      </c:barChart>
      <c:catAx>
        <c:axId val="6561044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53623067"/>
        <c:crosses val="autoZero"/>
        <c:auto val="1"/>
        <c:lblOffset val="100"/>
        <c:tickLblSkip val="1"/>
        <c:noMultiLvlLbl val="0"/>
      </c:catAx>
      <c:valAx>
        <c:axId val="53623067"/>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10442"/>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Ethique et développement humain</a:t>
            </a:r>
          </a:p>
        </c:rich>
      </c:tx>
      <c:layout>
        <c:manualLayout>
          <c:xMode val="factor"/>
          <c:yMode val="factor"/>
          <c:x val="-0.0055"/>
          <c:y val="-0.0025"/>
        </c:manualLayout>
      </c:layout>
      <c:spPr>
        <a:noFill/>
        <a:ln>
          <a:noFill/>
        </a:ln>
      </c:spPr>
    </c:title>
    <c:plotArea>
      <c:layout>
        <c:manualLayout>
          <c:xMode val="edge"/>
          <c:yMode val="edge"/>
          <c:x val="0.0135"/>
          <c:y val="0.1725"/>
          <c:w val="0.973"/>
          <c:h val="0.80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indicateurs'!$A$34:$A$40</c:f>
              <c:strCache/>
            </c:strRef>
          </c:cat>
          <c:val>
            <c:numRef>
              <c:f>'40 indicateurs'!$B$34:$B$40</c:f>
              <c:numCache/>
            </c:numRef>
          </c:val>
        </c:ser>
        <c:ser>
          <c:idx val="1"/>
          <c:order val="1"/>
          <c:spPr>
            <a:no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indicateurs'!$A$34:$A$40</c:f>
              <c:strCache/>
            </c:strRef>
          </c:cat>
          <c:val>
            <c:numRef>
              <c:f>'40 indicateurs'!$D$34:$D$40</c:f>
              <c:numCache/>
            </c:numRef>
          </c:val>
        </c:ser>
        <c:overlap val="100"/>
        <c:axId val="12845556"/>
        <c:axId val="48501141"/>
      </c:barChart>
      <c:catAx>
        <c:axId val="128455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501141"/>
        <c:crosses val="autoZero"/>
        <c:auto val="1"/>
        <c:lblOffset val="100"/>
        <c:tickLblSkip val="1"/>
        <c:noMultiLvlLbl val="0"/>
      </c:catAx>
      <c:valAx>
        <c:axId val="48501141"/>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845556"/>
        <c:crossesAt val="1"/>
        <c:crossBetween val="between"/>
        <c:dispUnits/>
        <c:majorUnit val="2"/>
        <c:minorUnit val="0.4"/>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Qualité des produits et du terroir</a:t>
            </a:r>
          </a:p>
        </c:rich>
      </c:tx>
      <c:layout>
        <c:manualLayout>
          <c:xMode val="factor"/>
          <c:yMode val="factor"/>
          <c:x val="-0.005"/>
          <c:y val="-0.0025"/>
        </c:manualLayout>
      </c:layout>
      <c:spPr>
        <a:noFill/>
        <a:ln>
          <a:noFill/>
        </a:ln>
      </c:spPr>
    </c:title>
    <c:plotArea>
      <c:layout>
        <c:manualLayout>
          <c:xMode val="edge"/>
          <c:yMode val="edge"/>
          <c:x val="0.0245"/>
          <c:y val="0.16175"/>
          <c:w val="0.966"/>
          <c:h val="0.838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indicateurs'!$A$23:$A$27</c:f>
              <c:strCache/>
            </c:strRef>
          </c:cat>
          <c:val>
            <c:numRef>
              <c:f>'40 indicateurs'!$B$23:$B$27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indicateurs'!$A$23:$A$27</c:f>
              <c:strCache/>
            </c:strRef>
          </c:cat>
          <c:val>
            <c:numRef>
              <c:f>'40 indicateurs'!$D$23:$D$27</c:f>
              <c:numCache/>
            </c:numRef>
          </c:val>
        </c:ser>
        <c:overlap val="100"/>
        <c:axId val="33857086"/>
        <c:axId val="36278319"/>
      </c:barChart>
      <c:catAx>
        <c:axId val="338570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278319"/>
        <c:crosses val="autoZero"/>
        <c:auto val="1"/>
        <c:lblOffset val="100"/>
        <c:tickLblSkip val="1"/>
        <c:noMultiLvlLbl val="0"/>
      </c:catAx>
      <c:valAx>
        <c:axId val="36278319"/>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570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Pratiques agricoles</a:t>
            </a:r>
          </a:p>
        </c:rich>
      </c:tx>
      <c:layout>
        <c:manualLayout>
          <c:xMode val="factor"/>
          <c:yMode val="factor"/>
          <c:x val="0.0015"/>
          <c:y val="-0.00275"/>
        </c:manualLayout>
      </c:layout>
      <c:spPr>
        <a:noFill/>
        <a:ln>
          <a:noFill/>
        </a:ln>
      </c:spPr>
    </c:title>
    <c:plotArea>
      <c:layout>
        <c:manualLayout>
          <c:xMode val="edge"/>
          <c:yMode val="edge"/>
          <c:x val="0.0145"/>
          <c:y val="0.16275"/>
          <c:w val="0.971"/>
          <c:h val="0.811"/>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indicateurs'!$A$15:$A$21</c:f>
              <c:strCache/>
            </c:strRef>
          </c:cat>
          <c:val>
            <c:numRef>
              <c:f>'40 indicateurs'!$B$15:$B$21</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indicateurs'!$A$15:$A$21</c:f>
              <c:strCache/>
            </c:strRef>
          </c:cat>
          <c:val>
            <c:numRef>
              <c:f>'40 indicateurs'!$D$15:$D$21</c:f>
              <c:numCache/>
            </c:numRef>
          </c:val>
        </c:ser>
        <c:overlap val="100"/>
        <c:axId val="58069416"/>
        <c:axId val="52862697"/>
      </c:barChart>
      <c:catAx>
        <c:axId val="58069416"/>
        <c:scaling>
          <c:orientation val="minMax"/>
        </c:scaling>
        <c:axPos val="b"/>
        <c:delete val="0"/>
        <c:numFmt formatCode="General" sourceLinked="1"/>
        <c:majorTickMark val="out"/>
        <c:minorTickMark val="none"/>
        <c:tickLblPos val="nextTo"/>
        <c:spPr>
          <a:ln w="3175">
            <a:solidFill>
              <a:srgbClr val="000000"/>
            </a:solidFill>
          </a:ln>
        </c:spPr>
        <c:crossAx val="52862697"/>
        <c:crosses val="autoZero"/>
        <c:auto val="1"/>
        <c:lblOffset val="100"/>
        <c:tickLblSkip val="1"/>
        <c:noMultiLvlLbl val="0"/>
      </c:catAx>
      <c:valAx>
        <c:axId val="52862697"/>
        <c:scaling>
          <c:orientation val="minMax"/>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58069416"/>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Diversité</a:t>
            </a:r>
          </a:p>
        </c:rich>
      </c:tx>
      <c:layout>
        <c:manualLayout>
          <c:xMode val="factor"/>
          <c:yMode val="factor"/>
          <c:x val="0.0015"/>
          <c:y val="-0.00275"/>
        </c:manualLayout>
      </c:layout>
      <c:spPr>
        <a:noFill/>
        <a:ln>
          <a:noFill/>
        </a:ln>
      </c:spPr>
    </c:title>
    <c:plotArea>
      <c:layout>
        <c:manualLayout>
          <c:xMode val="edge"/>
          <c:yMode val="edge"/>
          <c:x val="0.01425"/>
          <c:y val="0.1645"/>
          <c:w val="0.9715"/>
          <c:h val="0.809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indicateurs'!$A$4:$A$7</c:f>
              <c:strCache/>
            </c:strRef>
          </c:cat>
          <c:val>
            <c:numRef>
              <c:f>'40 indicateurs'!$B$4:$B$7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indicateurs'!$A$4:$A$7</c:f>
              <c:strCache/>
            </c:strRef>
          </c:cat>
          <c:val>
            <c:numRef>
              <c:f>'40 indicateurs'!$D$4:$D$7</c:f>
              <c:numCache/>
            </c:numRef>
          </c:val>
        </c:ser>
        <c:overlap val="100"/>
        <c:axId val="6002226"/>
        <c:axId val="54020035"/>
      </c:barChart>
      <c:catAx>
        <c:axId val="6002226"/>
        <c:scaling>
          <c:orientation val="minMax"/>
        </c:scaling>
        <c:axPos val="b"/>
        <c:delete val="0"/>
        <c:numFmt formatCode="General" sourceLinked="1"/>
        <c:majorTickMark val="out"/>
        <c:minorTickMark val="none"/>
        <c:tickLblPos val="nextTo"/>
        <c:spPr>
          <a:ln w="3175">
            <a:solidFill>
              <a:srgbClr val="000000"/>
            </a:solidFill>
          </a:ln>
        </c:spPr>
        <c:crossAx val="54020035"/>
        <c:crosses val="autoZero"/>
        <c:auto val="1"/>
        <c:lblOffset val="100"/>
        <c:tickLblSkip val="1"/>
        <c:noMultiLvlLbl val="0"/>
      </c:catAx>
      <c:valAx>
        <c:axId val="54020035"/>
        <c:scaling>
          <c:orientation val="minMax"/>
          <c:max val="14"/>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6002226"/>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Organisation de l'espace</a:t>
            </a:r>
          </a:p>
        </c:rich>
      </c:tx>
      <c:layout>
        <c:manualLayout>
          <c:xMode val="factor"/>
          <c:yMode val="factor"/>
          <c:x val="0.0055"/>
          <c:y val="-0.0025"/>
        </c:manualLayout>
      </c:layout>
      <c:spPr>
        <a:noFill/>
        <a:ln>
          <a:noFill/>
        </a:ln>
      </c:spPr>
    </c:title>
    <c:plotArea>
      <c:layout>
        <c:manualLayout>
          <c:xMode val="edge"/>
          <c:yMode val="edge"/>
          <c:x val="0.01375"/>
          <c:y val="0.16375"/>
          <c:w val="0.97275"/>
          <c:h val="0.810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indicateurs'!$A$8:$A$14</c:f>
              <c:strCache/>
            </c:strRef>
          </c:cat>
          <c:val>
            <c:numRef>
              <c:f>'40 indicateurs'!$B$8:$B$14</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indicateurs'!$A$8:$A$14</c:f>
              <c:strCache/>
            </c:strRef>
          </c:cat>
          <c:val>
            <c:numRef>
              <c:f>'40 indicateurs'!$D$8:$D$14</c:f>
              <c:numCache/>
            </c:numRef>
          </c:val>
        </c:ser>
        <c:overlap val="100"/>
        <c:axId val="16418268"/>
        <c:axId val="13546685"/>
      </c:barChart>
      <c:catAx>
        <c:axId val="164182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25" b="0" i="0" u="none" baseline="0">
                <a:solidFill>
                  <a:srgbClr val="000000"/>
                </a:solidFill>
                <a:latin typeface="Arial"/>
                <a:ea typeface="Arial"/>
                <a:cs typeface="Arial"/>
              </a:defRPr>
            </a:pPr>
          </a:p>
        </c:txPr>
        <c:crossAx val="13546685"/>
        <c:crosses val="autoZero"/>
        <c:auto val="1"/>
        <c:lblOffset val="100"/>
        <c:tickLblSkip val="1"/>
        <c:noMultiLvlLbl val="0"/>
      </c:catAx>
      <c:valAx>
        <c:axId val="13546685"/>
        <c:scaling>
          <c:orientation val="minMax"/>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16418268"/>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Emploi et services</a:t>
            </a:r>
          </a:p>
        </c:rich>
      </c:tx>
      <c:layout>
        <c:manualLayout>
          <c:xMode val="factor"/>
          <c:yMode val="factor"/>
          <c:x val="0"/>
          <c:y val="-0.0025"/>
        </c:manualLayout>
      </c:layout>
      <c:spPr>
        <a:noFill/>
        <a:ln>
          <a:noFill/>
        </a:ln>
      </c:spPr>
    </c:title>
    <c:plotArea>
      <c:layout>
        <c:manualLayout>
          <c:xMode val="edge"/>
          <c:yMode val="edge"/>
          <c:x val="0.024"/>
          <c:y val="0.17025"/>
          <c:w val="0.96675"/>
          <c:h val="0.8297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indicateurs'!$A$28:$A$33</c:f>
              <c:strCache/>
            </c:strRef>
          </c:cat>
          <c:val>
            <c:numRef>
              <c:f>'40 indicateurs'!$B$28:$B$33</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indicateurs'!$A$28:$A$33</c:f>
              <c:strCache/>
            </c:strRef>
          </c:cat>
          <c:val>
            <c:numRef>
              <c:f>'40 indicateurs'!$D$28:$D$33</c:f>
              <c:numCache/>
            </c:numRef>
          </c:val>
        </c:ser>
        <c:overlap val="100"/>
        <c:axId val="54811302"/>
        <c:axId val="23539671"/>
      </c:barChart>
      <c:catAx>
        <c:axId val="54811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539671"/>
        <c:crosses val="autoZero"/>
        <c:auto val="1"/>
        <c:lblOffset val="100"/>
        <c:tickLblSkip val="1"/>
        <c:noMultiLvlLbl val="0"/>
      </c:catAx>
      <c:valAx>
        <c:axId val="23539671"/>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8113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 (note la plus faible)</a:t>
            </a:r>
          </a:p>
        </c:rich>
      </c:tx>
      <c:layout>
        <c:manualLayout>
          <c:xMode val="factor"/>
          <c:yMode val="factor"/>
          <c:x val="0.0217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36"/>
          <c:y val="0.2125"/>
          <c:w val="0.928"/>
          <c:h val="0.75425"/>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ptCount val="3"/>
                <c:pt idx="0">
                  <c:v>Agroécologique</c:v>
                </c:pt>
                <c:pt idx="1">
                  <c:v>Socioterritoriale</c:v>
                </c:pt>
                <c:pt idx="2">
                  <c:v>Economique</c:v>
                </c:pt>
              </c:strCache>
            </c:strRef>
          </c:cat>
          <c:val>
            <c:numRef>
              <c:f>'3 échelles'!$C$5:$C$7</c:f>
              <c:numCache>
                <c:ptCount val="3"/>
                <c:pt idx="0">
                  <c:v>0</c:v>
                </c:pt>
                <c:pt idx="1">
                  <c:v>0</c:v>
                </c:pt>
                <c:pt idx="2">
                  <c:v>0</c:v>
                </c:pt>
              </c:numCache>
            </c:numRef>
          </c:val>
        </c:ser>
        <c:axId val="29774344"/>
        <c:axId val="66642505"/>
      </c:bar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ptCount val="3"/>
                <c:pt idx="0">
                  <c:v>0</c:v>
                </c:pt>
                <c:pt idx="1">
                  <c:v>0</c:v>
                </c:pt>
                <c:pt idx="2">
                  <c:v>0</c:v>
                </c:pt>
              </c:numCache>
            </c:numRef>
          </c:val>
          <c:smooth val="0"/>
        </c:ser>
        <c:axId val="62911634"/>
        <c:axId val="29333795"/>
      </c:lineChart>
      <c:catAx>
        <c:axId val="2977434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6642505"/>
        <c:crosses val="autoZero"/>
        <c:auto val="0"/>
        <c:lblOffset val="100"/>
        <c:tickLblSkip val="1"/>
        <c:noMultiLvlLbl val="0"/>
      </c:catAx>
      <c:valAx>
        <c:axId val="66642505"/>
        <c:scaling>
          <c:orientation val="minMax"/>
          <c:max val="100"/>
        </c:scaling>
        <c:axPos val="l"/>
        <c:delete val="0"/>
        <c:numFmt formatCode="General" sourceLinked="1"/>
        <c:majorTickMark val="cross"/>
        <c:minorTickMark val="none"/>
        <c:tickLblPos val="nextTo"/>
        <c:spPr>
          <a:ln w="3175">
            <a:solidFill>
              <a:srgbClr val="000000"/>
            </a:solidFill>
          </a:ln>
        </c:spPr>
        <c:crossAx val="29774344"/>
        <c:crossesAt val="1"/>
        <c:crossBetween val="between"/>
        <c:dispUnits/>
        <c:majorUnit val="20"/>
      </c:valAx>
      <c:catAx>
        <c:axId val="62911634"/>
        <c:scaling>
          <c:orientation val="minMax"/>
        </c:scaling>
        <c:axPos val="b"/>
        <c:delete val="1"/>
        <c:majorTickMark val="out"/>
        <c:minorTickMark val="none"/>
        <c:tickLblPos val="none"/>
        <c:crossAx val="29333795"/>
        <c:crosses val="autoZero"/>
        <c:auto val="0"/>
        <c:lblOffset val="100"/>
        <c:tickLblSkip val="1"/>
        <c:noMultiLvlLbl val="0"/>
      </c:catAx>
      <c:valAx>
        <c:axId val="29333795"/>
        <c:scaling>
          <c:orientation val="minMax"/>
        </c:scaling>
        <c:axPos val="l"/>
        <c:delete val="1"/>
        <c:majorTickMark val="out"/>
        <c:minorTickMark val="none"/>
        <c:tickLblPos val="none"/>
        <c:crossAx val="629116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Durabilité économique
Viabilité, Indépendance, Transmissibilité et Efficience</a:t>
            </a:r>
          </a:p>
        </c:rich>
      </c:tx>
      <c:layout>
        <c:manualLayout>
          <c:xMode val="factor"/>
          <c:yMode val="factor"/>
          <c:x val="-0.013"/>
          <c:y val="-0.0025"/>
        </c:manualLayout>
      </c:layout>
      <c:spPr>
        <a:noFill/>
        <a:ln>
          <a:noFill/>
        </a:ln>
      </c:spPr>
    </c:title>
    <c:plotArea>
      <c:layout>
        <c:manualLayout>
          <c:xMode val="edge"/>
          <c:yMode val="edge"/>
          <c:x val="0.01425"/>
          <c:y val="0.199"/>
          <c:w val="0.97125"/>
          <c:h val="0.777"/>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130"/>
        <c:axId val="10530448"/>
        <c:axId val="27665169"/>
      </c:barChart>
      <c:catAx>
        <c:axId val="105304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665169"/>
        <c:crosses val="autoZero"/>
        <c:auto val="1"/>
        <c:lblOffset val="100"/>
        <c:tickLblSkip val="1"/>
        <c:noMultiLvlLbl val="0"/>
      </c:catAx>
      <c:valAx>
        <c:axId val="27665169"/>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530448"/>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Quelles composantes constituent les principales forces et faiblesses de la durabilité de l'exploitation?</a:t>
            </a:r>
          </a:p>
        </c:rich>
      </c:tx>
      <c:layout>
        <c:manualLayout>
          <c:xMode val="factor"/>
          <c:yMode val="factor"/>
          <c:x val="0.084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252"/>
          <c:y val="0.394"/>
          <c:w val="0.2835"/>
          <c:h val="0.340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ptCount val="10"/>
                <c:pt idx="0">
                  <c:v>100</c:v>
                </c:pt>
                <c:pt idx="1">
                  <c:v>100</c:v>
                </c:pt>
                <c:pt idx="2">
                  <c:v>100</c:v>
                </c:pt>
                <c:pt idx="3">
                  <c:v>100</c:v>
                </c:pt>
                <c:pt idx="4">
                  <c:v>100</c:v>
                </c:pt>
                <c:pt idx="5">
                  <c:v>100</c:v>
                </c:pt>
                <c:pt idx="6">
                  <c:v>100</c:v>
                </c:pt>
                <c:pt idx="7">
                  <c:v>100</c:v>
                </c:pt>
                <c:pt idx="8">
                  <c:v>100</c:v>
                </c:pt>
                <c:pt idx="9">
                  <c:v>100</c:v>
                </c:pt>
              </c:numCache>
            </c:numRef>
          </c:val>
        </c:ser>
        <c:axId val="62677564"/>
        <c:axId val="27227165"/>
      </c:radarChart>
      <c:catAx>
        <c:axId val="626775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675" b="0" i="0" u="none" baseline="0">
                <a:solidFill>
                  <a:srgbClr val="000000"/>
                </a:solidFill>
                <a:latin typeface="Arial"/>
                <a:ea typeface="Arial"/>
                <a:cs typeface="Arial"/>
              </a:defRPr>
            </a:pPr>
          </a:p>
        </c:txPr>
        <c:crossAx val="27227165"/>
        <c:crosses val="autoZero"/>
        <c:auto val="0"/>
        <c:lblOffset val="100"/>
        <c:tickLblSkip val="1"/>
        <c:noMultiLvlLbl val="0"/>
      </c:catAx>
      <c:valAx>
        <c:axId val="27227165"/>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2677564"/>
        <c:crossesAt val="1"/>
        <c:crossBetween val="between"/>
        <c:dispUnits/>
        <c:majorUnit val="100"/>
      </c:valAx>
      <c:spPr>
        <a:noFill/>
        <a:ln>
          <a:noFill/>
        </a:ln>
      </c:spPr>
    </c:plotArea>
    <c:legend>
      <c:legendPos val="r"/>
      <c:layout>
        <c:manualLayout>
          <c:xMode val="edge"/>
          <c:yMode val="edge"/>
          <c:x val="0.73525"/>
          <c:y val="0.82375"/>
          <c:w val="0.2337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durabilité économique</a:t>
            </a:r>
            <a:r>
              <a:rPr lang="en-US" cap="none" sz="1000" b="1" i="0" u="none" baseline="0">
                <a:solidFill>
                  <a:srgbClr val="000000"/>
                </a:solidFill>
                <a:latin typeface="Arial"/>
                <a:ea typeface="Arial"/>
                <a:cs typeface="Arial"/>
              </a:rPr>
              <a:t>
</a:t>
            </a:r>
          </a:p>
        </c:rich>
      </c:tx>
      <c:layout>
        <c:manualLayout>
          <c:xMode val="factor"/>
          <c:yMode val="factor"/>
          <c:x val="-0.02075"/>
          <c:y val="-0.00425"/>
        </c:manualLayout>
      </c:layout>
      <c:spPr>
        <a:noFill/>
        <a:ln>
          <a:noFill/>
        </a:ln>
      </c:spPr>
    </c:title>
    <c:plotArea>
      <c:layout>
        <c:manualLayout>
          <c:xMode val="edge"/>
          <c:yMode val="edge"/>
          <c:x val="0"/>
          <c:y val="0.15225"/>
          <c:w val="0.9655"/>
          <c:h val="0.84775"/>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ptCount val="6"/>
                <c:pt idx="0">
                  <c:v>20</c:v>
                </c:pt>
                <c:pt idx="1">
                  <c:v>10</c:v>
                </c:pt>
                <c:pt idx="2">
                  <c:v>15</c:v>
                </c:pt>
                <c:pt idx="3">
                  <c:v>10</c:v>
                </c:pt>
                <c:pt idx="4">
                  <c:v>20</c:v>
                </c:pt>
                <c:pt idx="5">
                  <c:v>25</c:v>
                </c:pt>
              </c:numCache>
            </c:numRef>
          </c:val>
        </c:ser>
        <c:overlap val="100"/>
        <c:gapWidth val="80"/>
        <c:axId val="43717894"/>
        <c:axId val="57916727"/>
      </c:barChart>
      <c:catAx>
        <c:axId val="43717894"/>
        <c:scaling>
          <c:orientation val="minMax"/>
        </c:scaling>
        <c:axPos val="b"/>
        <c:delete val="0"/>
        <c:numFmt formatCode="General" sourceLinked="1"/>
        <c:majorTickMark val="out"/>
        <c:minorTickMark val="none"/>
        <c:tickLblPos val="nextTo"/>
        <c:spPr>
          <a:ln w="3175">
            <a:solidFill>
              <a:srgbClr val="000000"/>
            </a:solidFill>
          </a:ln>
        </c:spPr>
        <c:txPr>
          <a:bodyPr vert="horz" rot="-2520000"/>
          <a:lstStyle/>
          <a:p>
            <a:pPr>
              <a:defRPr lang="en-US" cap="none" sz="800" b="0" i="1" u="none" baseline="0">
                <a:solidFill>
                  <a:srgbClr val="000000"/>
                </a:solidFill>
              </a:defRPr>
            </a:pPr>
          </a:p>
        </c:txPr>
        <c:crossAx val="57916727"/>
        <c:crosses val="autoZero"/>
        <c:auto val="1"/>
        <c:lblOffset val="100"/>
        <c:tickLblSkip val="1"/>
        <c:noMultiLvlLbl val="0"/>
      </c:catAx>
      <c:valAx>
        <c:axId val="57916727"/>
        <c:scaling>
          <c:orientation val="minMax"/>
          <c:max val="25"/>
          <c:min val="0"/>
        </c:scaling>
        <c:axPos val="l"/>
        <c:delete val="0"/>
        <c:numFmt formatCode="General" sourceLinked="1"/>
        <c:majorTickMark val="out"/>
        <c:minorTickMark val="none"/>
        <c:tickLblPos val="nextTo"/>
        <c:spPr>
          <a:ln w="3175">
            <a:solidFill>
              <a:srgbClr val="000000"/>
            </a:solidFill>
          </a:ln>
        </c:spPr>
        <c:crossAx val="43717894"/>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pratiques agricoles</a:t>
            </a:r>
          </a:p>
        </c:rich>
      </c:tx>
      <c:layout>
        <c:manualLayout>
          <c:xMode val="factor"/>
          <c:yMode val="factor"/>
          <c:x val="-0.0175"/>
          <c:y val="-0.004"/>
        </c:manualLayout>
      </c:layout>
      <c:spPr>
        <a:noFill/>
        <a:ln>
          <a:noFill/>
        </a:ln>
      </c:spPr>
    </c:title>
    <c:plotArea>
      <c:layout>
        <c:manualLayout>
          <c:xMode val="edge"/>
          <c:yMode val="edge"/>
          <c:x val="0.029"/>
          <c:y val="0.15475"/>
          <c:w val="0.9405"/>
          <c:h val="0.782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indicateurs'!$B$16:$B$21</c:f>
              <c:numCache>
                <c:ptCount val="6"/>
                <c:pt idx="0">
                  <c:v>0</c:v>
                </c:pt>
                <c:pt idx="1">
                  <c:v>0</c:v>
                </c:pt>
                <c:pt idx="2">
                  <c:v>0</c:v>
                </c:pt>
                <c:pt idx="3">
                  <c:v>0</c:v>
                </c:pt>
                <c:pt idx="4">
                  <c:v>0</c:v>
                </c:pt>
                <c:pt idx="5">
                  <c:v>0</c:v>
                </c:pt>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indicateurs'!$D$16:$D$21</c:f>
              <c:numCache>
                <c:ptCount val="6"/>
                <c:pt idx="0">
                  <c:v>3</c:v>
                </c:pt>
                <c:pt idx="1">
                  <c:v>13</c:v>
                </c:pt>
                <c:pt idx="2">
                  <c:v>3</c:v>
                </c:pt>
                <c:pt idx="3">
                  <c:v>5</c:v>
                </c:pt>
                <c:pt idx="4">
                  <c:v>4</c:v>
                </c:pt>
                <c:pt idx="5">
                  <c:v>10</c:v>
                </c:pt>
              </c:numCache>
            </c:numRef>
          </c:val>
        </c:ser>
        <c:overlap val="100"/>
        <c:axId val="51488496"/>
        <c:axId val="60743281"/>
      </c:barChart>
      <c:catAx>
        <c:axId val="5148849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743281"/>
        <c:crosses val="autoZero"/>
        <c:auto val="1"/>
        <c:lblOffset val="100"/>
        <c:tickLblSkip val="1"/>
        <c:noMultiLvlLbl val="0"/>
      </c:catAx>
      <c:valAx>
        <c:axId val="60743281"/>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88496"/>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37"/>
          <c:w val="0.9415"/>
          <c:h val="0.926"/>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strRef>
          </c:cat>
          <c:val>
            <c:numRef>
              <c:f>'3 échelles'!$C$5:$C$7</c:f>
              <c:numCache/>
            </c:numRef>
          </c:val>
        </c:ser>
        <c:axId val="9818618"/>
        <c:axId val="21258699"/>
      </c:barChart>
      <c:lineChart>
        <c:grouping val="standard"/>
        <c:varyColors val="0"/>
        <c:ser>
          <c:idx val="0"/>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numRef>
          </c:val>
          <c:smooth val="0"/>
        </c:ser>
        <c:axId val="57110564"/>
        <c:axId val="44233029"/>
      </c:lineChart>
      <c:catAx>
        <c:axId val="9818618"/>
        <c:scaling>
          <c:orientation val="minMax"/>
        </c:scaling>
        <c:axPos val="b"/>
        <c:delete val="0"/>
        <c:numFmt formatCode="General" sourceLinked="1"/>
        <c:majorTickMark val="cross"/>
        <c:minorTickMark val="none"/>
        <c:tickLblPos val="nextTo"/>
        <c:spPr>
          <a:ln w="3175">
            <a:solidFill>
              <a:srgbClr val="000000"/>
            </a:solidFill>
          </a:ln>
        </c:spPr>
        <c:crossAx val="21258699"/>
        <c:crosses val="autoZero"/>
        <c:auto val="0"/>
        <c:lblOffset val="100"/>
        <c:tickLblSkip val="1"/>
        <c:noMultiLvlLbl val="0"/>
      </c:catAx>
      <c:valAx>
        <c:axId val="21258699"/>
        <c:scaling>
          <c:orientation val="minMax"/>
          <c:max val="100"/>
        </c:scaling>
        <c:axPos val="l"/>
        <c:delete val="0"/>
        <c:numFmt formatCode="General" sourceLinked="1"/>
        <c:majorTickMark val="cross"/>
        <c:minorTickMark val="none"/>
        <c:tickLblPos val="nextTo"/>
        <c:spPr>
          <a:ln w="3175">
            <a:solidFill>
              <a:srgbClr val="000000"/>
            </a:solidFill>
          </a:ln>
        </c:spPr>
        <c:crossAx val="9818618"/>
        <c:crossesAt val="1"/>
        <c:crossBetween val="between"/>
        <c:dispUnits/>
        <c:majorUnit val="20"/>
      </c:valAx>
      <c:catAx>
        <c:axId val="57110564"/>
        <c:scaling>
          <c:orientation val="minMax"/>
        </c:scaling>
        <c:axPos val="b"/>
        <c:delete val="1"/>
        <c:majorTickMark val="out"/>
        <c:minorTickMark val="none"/>
        <c:tickLblPos val="none"/>
        <c:crossAx val="44233029"/>
        <c:crosses val="autoZero"/>
        <c:auto val="0"/>
        <c:lblOffset val="100"/>
        <c:tickLblSkip val="1"/>
        <c:noMultiLvlLbl val="0"/>
      </c:catAx>
      <c:valAx>
        <c:axId val="44233029"/>
        <c:scaling>
          <c:orientation val="minMax"/>
        </c:scaling>
        <c:axPos val="l"/>
        <c:delete val="1"/>
        <c:majorTickMark val="out"/>
        <c:minorTickMark val="none"/>
        <c:tickLblPos val="none"/>
        <c:crossAx val="571105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a:t>
            </a:r>
          </a:p>
        </c:rich>
      </c:tx>
      <c:layout>
        <c:manualLayout>
          <c:xMode val="factor"/>
          <c:yMode val="factor"/>
          <c:x val="0.00275"/>
          <c:y val="-0.00375"/>
        </c:manualLayout>
      </c:layout>
      <c:spPr>
        <a:noFill/>
        <a:ln>
          <a:noFill/>
        </a:ln>
      </c:spPr>
    </c:title>
    <c:plotArea>
      <c:layout>
        <c:manualLayout>
          <c:xMode val="edge"/>
          <c:yMode val="edge"/>
          <c:x val="0.261"/>
          <c:y val="0.23175"/>
          <c:w val="0.481"/>
          <c:h val="0.696"/>
        </c:manualLayout>
      </c:layout>
      <c:radarChart>
        <c:radarStyle val="marker"/>
        <c:varyColors val="0"/>
        <c:ser>
          <c:idx val="1"/>
          <c:order val="0"/>
          <c:tx>
            <c:strRef>
              <c:f>'3 échelles'!$D$4</c:f>
              <c:strCache>
                <c:ptCount val="1"/>
                <c:pt idx="0">
                  <c:v>Maximum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échelles'!$D$5:$D$7</c:f>
              <c:numCache/>
            </c:numRef>
          </c:val>
        </c:ser>
        <c:ser>
          <c:idx val="0"/>
          <c:order val="1"/>
          <c:tx>
            <c:strRef>
              <c:f>'3 échelles'!$C$4</c:f>
              <c:strCache>
                <c:ptCount val="1"/>
                <c:pt idx="0">
                  <c:v>Valeur de 
l'exploitation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échelles'!$C$5:$C$7</c:f>
              <c:numCache/>
            </c:numRef>
          </c:val>
        </c:ser>
        <c:axId val="62552942"/>
        <c:axId val="26105567"/>
      </c:radarChart>
      <c:catAx>
        <c:axId val="625529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105567"/>
        <c:crosses val="autoZero"/>
        <c:auto val="0"/>
        <c:lblOffset val="100"/>
        <c:tickLblSkip val="1"/>
        <c:noMultiLvlLbl val="0"/>
      </c:catAx>
      <c:valAx>
        <c:axId val="26105567"/>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52942"/>
        <c:crossesAt val="1"/>
        <c:crossBetween val="between"/>
        <c:dispUnits/>
        <c:majorUnit val="100"/>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26925"/>
          <c:w val="0.56575"/>
          <c:h val="0.666"/>
        </c:manualLayout>
      </c:layout>
      <c:radarChart>
        <c:radarStyle val="filled"/>
        <c:varyColors val="0"/>
        <c:ser>
          <c:idx val="0"/>
          <c:order val="0"/>
          <c:tx>
            <c:strRef>
              <c:f>'10 - Radar'!$C$4</c:f>
              <c:strCache>
                <c:ptCount val="1"/>
                <c:pt idx="0">
                  <c:v>Score obtenu</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Radar'!$B$5:$B$14</c:f>
              <c:strCache/>
            </c:strRef>
          </c:cat>
          <c:val>
            <c:numRef>
              <c:f>'10 - Radar'!$C$5:$C$14</c:f>
              <c:numCache/>
            </c:numRef>
          </c:val>
        </c:ser>
        <c:ser>
          <c:idx val="1"/>
          <c:order val="1"/>
          <c:tx>
            <c:strRef>
              <c:f>'10 - Radar'!$D$4</c:f>
              <c:strCache>
                <c:ptCount val="1"/>
                <c:pt idx="0">
                  <c:v>Maximum</c:v>
                </c:pt>
              </c:strCache>
            </c:strRef>
          </c:tx>
          <c:spPr>
            <a:noFill/>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Radar'!$B$5:$B$14</c:f>
              <c:strCache/>
            </c:strRef>
          </c:cat>
          <c:val>
            <c:numRef>
              <c:f>'10 - Radar'!$D$5:$D$14</c:f>
              <c:numCache/>
            </c:numRef>
          </c:val>
        </c:ser>
        <c:axId val="33623512"/>
        <c:axId val="34176153"/>
      </c:radarChart>
      <c:catAx>
        <c:axId val="336235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4176153"/>
        <c:crosses val="autoZero"/>
        <c:auto val="0"/>
        <c:lblOffset val="100"/>
        <c:tickLblSkip val="1"/>
        <c:noMultiLvlLbl val="0"/>
      </c:catAx>
      <c:valAx>
        <c:axId val="34176153"/>
        <c:scaling>
          <c:orientation val="minMax"/>
          <c:max val="34"/>
          <c:min val="0"/>
        </c:scaling>
        <c:axPos val="l"/>
        <c:majorGridlines/>
        <c:delete val="0"/>
        <c:numFmt formatCode="General" sourceLinked="1"/>
        <c:majorTickMark val="cross"/>
        <c:minorTickMark val="none"/>
        <c:tickLblPos val="none"/>
        <c:spPr>
          <a:ln w="3175">
            <a:solidFill>
              <a:srgbClr val="000000"/>
            </a:solidFill>
          </a:ln>
        </c:spPr>
        <c:crossAx val="33623512"/>
        <c:crossesAt val="1"/>
        <c:crossBetween val="between"/>
        <c:dispUnits/>
      </c:valAx>
      <c:spPr>
        <a:noFill/>
        <a:ln>
          <a:noFill/>
        </a:ln>
      </c:spPr>
    </c:plotArea>
    <c:legend>
      <c:legendPos val="r"/>
      <c:layout>
        <c:manualLayout>
          <c:xMode val="edge"/>
          <c:yMode val="edge"/>
          <c:x val="0.74125"/>
          <c:y val="0.05825"/>
          <c:w val="0.15225"/>
          <c:h val="0.0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33275"/>
          <c:w val="0.353"/>
          <c:h val="0.43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strRef>
          </c:cat>
          <c:val>
            <c:numRef>
              <c:f>'10 - Radar'!$K$5:$K$14</c:f>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strRef>
          </c:cat>
          <c:val>
            <c:numRef>
              <c:f>'10 - Radar'!$L$5:$L$14</c:f>
              <c:numCache/>
            </c:numRef>
          </c:val>
        </c:ser>
        <c:axId val="39149922"/>
        <c:axId val="16804979"/>
      </c:radarChart>
      <c:catAx>
        <c:axId val="391499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0" i="0" u="none" baseline="0">
                <a:solidFill>
                  <a:srgbClr val="000000"/>
                </a:solidFill>
                <a:latin typeface="Arial"/>
                <a:ea typeface="Arial"/>
                <a:cs typeface="Arial"/>
              </a:defRPr>
            </a:pPr>
          </a:p>
        </c:txPr>
        <c:crossAx val="16804979"/>
        <c:crosses val="autoZero"/>
        <c:auto val="0"/>
        <c:lblOffset val="100"/>
        <c:tickLblSkip val="1"/>
        <c:noMultiLvlLbl val="0"/>
      </c:catAx>
      <c:valAx>
        <c:axId val="16804979"/>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9149922"/>
        <c:crossesAt val="1"/>
        <c:crossBetween val="between"/>
        <c:dispUnits/>
        <c:majorUnit val="100"/>
      </c:valAx>
      <c:spPr>
        <a:noFill/>
        <a:ln>
          <a:noFill/>
        </a:ln>
      </c:spPr>
    </c:plotArea>
    <c:legend>
      <c:legendPos val="t"/>
      <c:layout>
        <c:manualLayout>
          <c:xMode val="edge"/>
          <c:yMode val="edge"/>
          <c:x val="0.71225"/>
          <c:y val="0.05875"/>
          <c:w val="0.1985"/>
          <c:h val="0.101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85725</xdr:rowOff>
    </xdr:from>
    <xdr:to>
      <xdr:col>6</xdr:col>
      <xdr:colOff>657225</xdr:colOff>
      <xdr:row>13</xdr:row>
      <xdr:rowOff>9525</xdr:rowOff>
    </xdr:to>
    <xdr:sp>
      <xdr:nvSpPr>
        <xdr:cNvPr id="1" name="Text Box 1"/>
        <xdr:cNvSpPr txBox="1">
          <a:spLocks noChangeArrowheads="1"/>
        </xdr:cNvSpPr>
      </xdr:nvSpPr>
      <xdr:spPr>
        <a:xfrm>
          <a:off x="57150" y="285750"/>
          <a:ext cx="5172075" cy="1866900"/>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Finalités du classeur Excel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classeur est destiné à faciliter l'enregistrement le calcul et la présentation des résultats de diagnostics réalisés avec la méthode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Il a été créé dans le but d'offrir aux utilisateurs de la méthode un outil simple et efficace qui permette de gagner du temps en facilitant la réalisation des graphiques les plus couramment utilisés pour le traitement de l'information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Par ailleurs, ce document a  vocation à offrir un "standard" pour les comparaisons de résultats des diagnostics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entre utilisateurs. Ainsi, ce classeur permet à tous les utilisateurs de partager leurs diagnostics par l'intermédiaire du site internet consacré à la méthode IDEA dans un format homogène (envoi des documents par l'inermédiaire du site Internet IDEA: http://www.idea.portea.fr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13</xdr:row>
      <xdr:rowOff>152400</xdr:rowOff>
    </xdr:from>
    <xdr:to>
      <xdr:col>6</xdr:col>
      <xdr:colOff>647700</xdr:colOff>
      <xdr:row>33</xdr:row>
      <xdr:rowOff>9525</xdr:rowOff>
    </xdr:to>
    <xdr:sp>
      <xdr:nvSpPr>
        <xdr:cNvPr id="2" name="Text Box 2"/>
        <xdr:cNvSpPr txBox="1">
          <a:spLocks noChangeArrowheads="1"/>
        </xdr:cNvSpPr>
      </xdr:nvSpPr>
      <xdr:spPr>
        <a:xfrm>
          <a:off x="47625" y="2295525"/>
          <a:ext cx="5172075" cy="30956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Utilisation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 classeur, trois feuilles sont déstinées à l'enregistrement et à la synthèse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La première feuille est  dénommée "Enregistrement Scores". Elle permet de rentrer les résultats bruts (indicateur/indicateur)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Tous les graphiques du classeur sont automatiquement réalisés à partir de ces données.
</a:t>
          </a:r>
          <a:r>
            <a:rPr lang="en-US" cap="none" sz="1000" b="0" i="0" u="none" baseline="0">
              <a:solidFill>
                <a:srgbClr val="000000"/>
              </a:solidFill>
              <a:latin typeface="Arial"/>
              <a:ea typeface="Arial"/>
              <a:cs typeface="Arial"/>
            </a:rPr>
            <a:t>• La seconde feuille est dénommée "Présent de l'EA et résultats". Elle invite l'utilisateur à remplir une fiche descriptive de l'exploitation agricole analysée ainsi qu'à élaborer, sous un format proposé, une analyse très synthétique,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Les données à rentrer dans cette fiche sont pour la plupart celles qui ont été utilisées pour la réalisation du diagnostic.
</a:t>
          </a:r>
          <a:r>
            <a:rPr lang="en-US" cap="none" sz="1000" b="0" i="0" u="none" baseline="0">
              <a:solidFill>
                <a:srgbClr val="000000"/>
              </a:solidFill>
              <a:latin typeface="Arial"/>
              <a:ea typeface="Arial"/>
              <a:cs typeface="Arial"/>
            </a:rPr>
            <a:t>• La troisième feuille est dénommée "Plan de l'assolement". Celle-ci est prévue pour insérer une représentation cartographique de l'assolement correspondant à la campagne sur laquelle le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 été réalisé.
</a:t>
          </a:r>
          <a:r>
            <a:rPr lang="en-US" cap="none" sz="1000" b="0" i="0" u="none" baseline="0">
              <a:solidFill>
                <a:srgbClr val="000000"/>
              </a:solidFill>
              <a:latin typeface="Arial"/>
              <a:ea typeface="Arial"/>
              <a:cs typeface="Arial"/>
            </a:rPr>
            <a:t>Les autres feuilles du classeur (de "3 échelles" à "40 indicateurs") génèrent des représentations graphiques des résultats du diagnostic à partir des données rentrées dans la feuille "Enregistrement Scores".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33</xdr:row>
      <xdr:rowOff>114300</xdr:rowOff>
    </xdr:from>
    <xdr:to>
      <xdr:col>6</xdr:col>
      <xdr:colOff>685800</xdr:colOff>
      <xdr:row>48</xdr:row>
      <xdr:rowOff>38100</xdr:rowOff>
    </xdr:to>
    <xdr:sp>
      <xdr:nvSpPr>
        <xdr:cNvPr id="3" name="Text Box 3"/>
        <xdr:cNvSpPr txBox="1">
          <a:spLocks noChangeArrowheads="1"/>
        </xdr:cNvSpPr>
      </xdr:nvSpPr>
      <xdr:spPr>
        <a:xfrm>
          <a:off x="47625" y="5495925"/>
          <a:ext cx="5210175" cy="23526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Diffusion des résultats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approvisionner la base de données et faire connaître vos résultats de diagnostics IDEA auprès des utilisateurs de la méthode IDEA il vous faut renvoyer ce classeur dûment rempli en vous connectant sur la page "Contact" du site Internet consacré à la méthode IDEA: http://www.idea.portea.fr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cas où figurent dans le classeur Excel de synthèse des informations qui pourraient permettre clairement d’identifier l’exploitant ou l’exploitation agricole (nom de l’exploitant ou de l’exploitation, adresse précise, plan du parcellaire…) il est nécessaire d’avoir l'accord écrit du responsable de l'exploitation pour diffuser le classeur de synthèse sur le site Internet IDEA dont l’adresse est la suivante : http://www.idea.portea.fr. Aussi, si tel est le cas, merci de remplir ou faire remplir le formulaire d’autorisation de diffusion figurant dans ce classeur Excel (dernière page).
</a:t>
          </a:r>
        </a:p>
      </xdr:txBody>
    </xdr:sp>
    <xdr:clientData/>
  </xdr:twoCellAnchor>
  <xdr:twoCellAnchor>
    <xdr:from>
      <xdr:col>0</xdr:col>
      <xdr:colOff>38100</xdr:colOff>
      <xdr:row>48</xdr:row>
      <xdr:rowOff>133350</xdr:rowOff>
    </xdr:from>
    <xdr:to>
      <xdr:col>6</xdr:col>
      <xdr:colOff>704850</xdr:colOff>
      <xdr:row>55</xdr:row>
      <xdr:rowOff>152400</xdr:rowOff>
    </xdr:to>
    <xdr:sp>
      <xdr:nvSpPr>
        <xdr:cNvPr id="4" name="Text Box 4"/>
        <xdr:cNvSpPr txBox="1">
          <a:spLocks noChangeArrowheads="1"/>
        </xdr:cNvSpPr>
      </xdr:nvSpPr>
      <xdr:spPr>
        <a:xfrm>
          <a:off x="38100" y="7943850"/>
          <a:ext cx="5238750" cy="11525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Protection des feuilles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souci de conserver la structure des feuilles de calcul une protection a été appliquée. Néanmoins elle ne vise pas à empêcher la réutilisation ou la modification de la structure proposée par les utilisateurs pour leur propre usage personnel. Ainsi aucun code n'est nécessaire pour déprotéger les feuilles dans l'onglet "outil".</a:t>
          </a:r>
        </a:p>
      </xdr:txBody>
    </xdr:sp>
    <xdr:clientData/>
  </xdr:twoCellAnchor>
  <xdr:twoCellAnchor>
    <xdr:from>
      <xdr:col>0</xdr:col>
      <xdr:colOff>28575</xdr:colOff>
      <xdr:row>56</xdr:row>
      <xdr:rowOff>95250</xdr:rowOff>
    </xdr:from>
    <xdr:to>
      <xdr:col>6</xdr:col>
      <xdr:colOff>723900</xdr:colOff>
      <xdr:row>61</xdr:row>
      <xdr:rowOff>152400</xdr:rowOff>
    </xdr:to>
    <xdr:sp>
      <xdr:nvSpPr>
        <xdr:cNvPr id="5" name="Text Box 5"/>
        <xdr:cNvSpPr txBox="1">
          <a:spLocks noChangeArrowheads="1"/>
        </xdr:cNvSpPr>
      </xdr:nvSpPr>
      <xdr:spPr>
        <a:xfrm>
          <a:off x="28575" y="9201150"/>
          <a:ext cx="5267325" cy="8667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Conception du classeur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document a été réalisé par Kévin Boisset et François Mathey (EPN de Rambouillet) à partir d'un document antérieur conçu par J. Grosman (Enseignant à l'EPLEFPA de Nîmes).</a:t>
          </a:r>
        </a:p>
      </xdr:txBody>
    </xdr:sp>
    <xdr:clientData/>
  </xdr:twoCellAnchor>
  <xdr:twoCellAnchor>
    <xdr:from>
      <xdr:col>7</xdr:col>
      <xdr:colOff>19050</xdr:colOff>
      <xdr:row>0</xdr:row>
      <xdr:rowOff>123825</xdr:rowOff>
    </xdr:from>
    <xdr:to>
      <xdr:col>9</xdr:col>
      <xdr:colOff>57150</xdr:colOff>
      <xdr:row>6</xdr:row>
      <xdr:rowOff>104775</xdr:rowOff>
    </xdr:to>
    <xdr:pic>
      <xdr:nvPicPr>
        <xdr:cNvPr id="6" name="Picture 6" descr="FranceFSE_CMJN"/>
        <xdr:cNvPicPr preferRelativeResize="1">
          <a:picLocks noChangeAspect="1"/>
        </xdr:cNvPicPr>
      </xdr:nvPicPr>
      <xdr:blipFill>
        <a:blip r:embed="rId1"/>
        <a:stretch>
          <a:fillRect/>
        </a:stretch>
      </xdr:blipFill>
      <xdr:spPr>
        <a:xfrm>
          <a:off x="5353050" y="123825"/>
          <a:ext cx="15621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314325</xdr:colOff>
      <xdr:row>2</xdr:row>
      <xdr:rowOff>38100</xdr:rowOff>
    </xdr:to>
    <xdr:pic>
      <xdr:nvPicPr>
        <xdr:cNvPr id="1" name="Picture 3" descr="FranceFSE_CMJN"/>
        <xdr:cNvPicPr preferRelativeResize="1">
          <a:picLocks noChangeAspect="1"/>
        </xdr:cNvPicPr>
      </xdr:nvPicPr>
      <xdr:blipFill>
        <a:blip r:embed="rId1"/>
        <a:stretch>
          <a:fillRect/>
        </a:stretch>
      </xdr:blipFill>
      <xdr:spPr>
        <a:xfrm>
          <a:off x="66675" y="0"/>
          <a:ext cx="13049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66675</xdr:rowOff>
    </xdr:from>
    <xdr:to>
      <xdr:col>7</xdr:col>
      <xdr:colOff>190500</xdr:colOff>
      <xdr:row>2</xdr:row>
      <xdr:rowOff>114300</xdr:rowOff>
    </xdr:to>
    <xdr:sp fLocksText="0">
      <xdr:nvSpPr>
        <xdr:cNvPr id="1" name="Text Box 1"/>
        <xdr:cNvSpPr txBox="1">
          <a:spLocks noChangeArrowheads="1"/>
        </xdr:cNvSpPr>
      </xdr:nvSpPr>
      <xdr:spPr>
        <a:xfrm>
          <a:off x="971550" y="295275"/>
          <a:ext cx="4362450" cy="20955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3</xdr:col>
      <xdr:colOff>47625</xdr:colOff>
      <xdr:row>3</xdr:row>
      <xdr:rowOff>0</xdr:rowOff>
    </xdr:from>
    <xdr:to>
      <xdr:col>5</xdr:col>
      <xdr:colOff>666750</xdr:colOff>
      <xdr:row>4</xdr:row>
      <xdr:rowOff>142875</xdr:rowOff>
    </xdr:to>
    <xdr:sp fLocksText="0">
      <xdr:nvSpPr>
        <xdr:cNvPr id="2" name="Text Box 2"/>
        <xdr:cNvSpPr txBox="1">
          <a:spLocks noChangeArrowheads="1"/>
        </xdr:cNvSpPr>
      </xdr:nvSpPr>
      <xdr:spPr>
        <a:xfrm>
          <a:off x="2133600" y="552450"/>
          <a:ext cx="2057400" cy="304800"/>
        </a:xfrm>
        <a:prstGeom prst="rect">
          <a:avLst/>
        </a:prstGeom>
        <a:solidFill>
          <a:srgbClr val="EAEAEA"/>
        </a:solid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Campagne agricole</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années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Année comptable</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0</xdr:col>
      <xdr:colOff>38100</xdr:colOff>
      <xdr:row>5</xdr:row>
      <xdr:rowOff>19050</xdr:rowOff>
    </xdr:from>
    <xdr:to>
      <xdr:col>7</xdr:col>
      <xdr:colOff>600075</xdr:colOff>
      <xdr:row>6</xdr:row>
      <xdr:rowOff>152400</xdr:rowOff>
    </xdr:to>
    <xdr:sp fLocksText="0">
      <xdr:nvSpPr>
        <xdr:cNvPr id="3" name="Text Box 3"/>
        <xdr:cNvSpPr txBox="1">
          <a:spLocks noChangeArrowheads="1"/>
        </xdr:cNvSpPr>
      </xdr:nvSpPr>
      <xdr:spPr>
        <a:xfrm>
          <a:off x="38100" y="895350"/>
          <a:ext cx="5705475" cy="2952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Localisation (région naturelle)</a:t>
          </a:r>
          <a:r>
            <a:rPr lang="en-US" cap="none" sz="800" b="0" i="0" u="none" baseline="0">
              <a:solidFill>
                <a:srgbClr val="000000"/>
              </a:solidFill>
              <a:latin typeface="Arial"/>
              <a:ea typeface="Arial"/>
              <a:cs typeface="Arial"/>
            </a:rPr>
            <a:t>: </a:t>
          </a:r>
        </a:p>
      </xdr:txBody>
    </xdr:sp>
    <xdr:clientData/>
  </xdr:twoCellAnchor>
  <xdr:twoCellAnchor>
    <xdr:from>
      <xdr:col>4</xdr:col>
      <xdr:colOff>66675</xdr:colOff>
      <xdr:row>10</xdr:row>
      <xdr:rowOff>28575</xdr:rowOff>
    </xdr:from>
    <xdr:to>
      <xdr:col>7</xdr:col>
      <xdr:colOff>485775</xdr:colOff>
      <xdr:row>19</xdr:row>
      <xdr:rowOff>104775</xdr:rowOff>
    </xdr:to>
    <xdr:graphicFrame>
      <xdr:nvGraphicFramePr>
        <xdr:cNvPr id="4" name="Chart 11"/>
        <xdr:cNvGraphicFramePr/>
      </xdr:nvGraphicFramePr>
      <xdr:xfrm>
        <a:off x="2809875" y="1876425"/>
        <a:ext cx="2819400" cy="18478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7</xdr:row>
      <xdr:rowOff>38100</xdr:rowOff>
    </xdr:from>
    <xdr:to>
      <xdr:col>7</xdr:col>
      <xdr:colOff>600075</xdr:colOff>
      <xdr:row>8</xdr:row>
      <xdr:rowOff>209550</xdr:rowOff>
    </xdr:to>
    <xdr:sp fLocksText="0">
      <xdr:nvSpPr>
        <xdr:cNvPr id="5" name="Text Box 12"/>
        <xdr:cNvSpPr txBox="1">
          <a:spLocks noChangeArrowheads="1"/>
        </xdr:cNvSpPr>
      </xdr:nvSpPr>
      <xdr:spPr>
        <a:xfrm>
          <a:off x="38100" y="1238250"/>
          <a:ext cx="5705475" cy="3333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Unités de travail:</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Unités de travail "non salariées"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fLocksWithSheet="0"/>
  </xdr:twoCellAnchor>
  <xdr:twoCellAnchor>
    <xdr:from>
      <xdr:col>0</xdr:col>
      <xdr:colOff>47625</xdr:colOff>
      <xdr:row>42</xdr:row>
      <xdr:rowOff>104775</xdr:rowOff>
    </xdr:from>
    <xdr:to>
      <xdr:col>7</xdr:col>
      <xdr:colOff>600075</xdr:colOff>
      <xdr:row>44</xdr:row>
      <xdr:rowOff>95250</xdr:rowOff>
    </xdr:to>
    <xdr:sp fLocksText="0">
      <xdr:nvSpPr>
        <xdr:cNvPr id="6" name="Text Box 13"/>
        <xdr:cNvSpPr txBox="1">
          <a:spLocks noChangeArrowheads="1"/>
        </xdr:cNvSpPr>
      </xdr:nvSpPr>
      <xdr:spPr>
        <a:xfrm>
          <a:off x="47625" y="8496300"/>
          <a:ext cx="5695950" cy="3143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Services rendus au territoire </a:t>
          </a:r>
          <a:r>
            <a:rPr lang="en-US" cap="none" sz="800" b="0" i="0" u="none" baseline="0">
              <a:solidFill>
                <a:srgbClr val="000000"/>
              </a:solidFill>
              <a:latin typeface="Arial"/>
              <a:ea typeface="Arial"/>
              <a:cs typeface="Arial"/>
            </a:rPr>
            <a:t>(cahier des charge territorialisé, contractualisations avec certains acteurs du territoire): </a:t>
          </a:r>
        </a:p>
      </xdr:txBody>
    </xdr:sp>
    <xdr:clientData fLocksWithSheet="0"/>
  </xdr:twoCellAnchor>
  <xdr:twoCellAnchor>
    <xdr:from>
      <xdr:col>0</xdr:col>
      <xdr:colOff>47625</xdr:colOff>
      <xdr:row>45</xdr:row>
      <xdr:rowOff>0</xdr:rowOff>
    </xdr:from>
    <xdr:to>
      <xdr:col>7</xdr:col>
      <xdr:colOff>600075</xdr:colOff>
      <xdr:row>46</xdr:row>
      <xdr:rowOff>123825</xdr:rowOff>
    </xdr:to>
    <xdr:sp fLocksText="0">
      <xdr:nvSpPr>
        <xdr:cNvPr id="7" name="Text Box 14"/>
        <xdr:cNvSpPr txBox="1">
          <a:spLocks noChangeArrowheads="1"/>
        </xdr:cNvSpPr>
      </xdr:nvSpPr>
      <xdr:spPr>
        <a:xfrm>
          <a:off x="47625" y="8877300"/>
          <a:ext cx="5695950" cy="2857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Autres spécificités: </a:t>
          </a:r>
        </a:p>
      </xdr:txBody>
    </xdr:sp>
    <xdr:clientData fLocksWithSheet="0"/>
  </xdr:twoCellAnchor>
  <xdr:twoCellAnchor>
    <xdr:from>
      <xdr:col>0</xdr:col>
      <xdr:colOff>9525</xdr:colOff>
      <xdr:row>47</xdr:row>
      <xdr:rowOff>47625</xdr:rowOff>
    </xdr:from>
    <xdr:to>
      <xdr:col>8</xdr:col>
      <xdr:colOff>0</xdr:colOff>
      <xdr:row>48</xdr:row>
      <xdr:rowOff>0</xdr:rowOff>
    </xdr:to>
    <xdr:sp fLocksText="0">
      <xdr:nvSpPr>
        <xdr:cNvPr id="8" name="Text Box 15"/>
        <xdr:cNvSpPr txBox="1">
          <a:spLocks noChangeArrowheads="1"/>
        </xdr:cNvSpPr>
      </xdr:nvSpPr>
      <xdr:spPr>
        <a:xfrm>
          <a:off x="9525" y="9248775"/>
          <a:ext cx="5734050" cy="7524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Historique de la mise en place du système actuel 
</a:t>
          </a:r>
        </a:p>
      </xdr:txBody>
    </xdr:sp>
    <xdr:clientData/>
  </xdr:twoCellAnchor>
  <xdr:twoCellAnchor>
    <xdr:from>
      <xdr:col>3</xdr:col>
      <xdr:colOff>47625</xdr:colOff>
      <xdr:row>35</xdr:row>
      <xdr:rowOff>28575</xdr:rowOff>
    </xdr:from>
    <xdr:to>
      <xdr:col>7</xdr:col>
      <xdr:colOff>600075</xdr:colOff>
      <xdr:row>37</xdr:row>
      <xdr:rowOff>142875</xdr:rowOff>
    </xdr:to>
    <xdr:sp fLocksText="0">
      <xdr:nvSpPr>
        <xdr:cNvPr id="9" name="Text Box 16"/>
        <xdr:cNvSpPr txBox="1">
          <a:spLocks noChangeArrowheads="1"/>
        </xdr:cNvSpPr>
      </xdr:nvSpPr>
      <xdr:spPr>
        <a:xfrm>
          <a:off x="2133600" y="7210425"/>
          <a:ext cx="3609975" cy="4667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Bâtiments:</a:t>
          </a:r>
          <a:r>
            <a:rPr lang="en-US" cap="none" sz="800" b="0" i="0" u="none" baseline="0">
              <a:solidFill>
                <a:srgbClr val="000000"/>
              </a:solidFill>
              <a:latin typeface="Arial"/>
              <a:ea typeface="Arial"/>
              <a:cs typeface="Arial"/>
            </a:rPr>
            <a:t> </a:t>
          </a:r>
        </a:p>
      </xdr:txBody>
    </xdr:sp>
    <xdr:clientData/>
  </xdr:twoCellAnchor>
  <xdr:twoCellAnchor>
    <xdr:from>
      <xdr:col>3</xdr:col>
      <xdr:colOff>47625</xdr:colOff>
      <xdr:row>37</xdr:row>
      <xdr:rowOff>180975</xdr:rowOff>
    </xdr:from>
    <xdr:to>
      <xdr:col>7</xdr:col>
      <xdr:colOff>600075</xdr:colOff>
      <xdr:row>38</xdr:row>
      <xdr:rowOff>142875</xdr:rowOff>
    </xdr:to>
    <xdr:sp fLocksText="0">
      <xdr:nvSpPr>
        <xdr:cNvPr id="10" name="Text Box 17"/>
        <xdr:cNvSpPr txBox="1">
          <a:spLocks noChangeArrowheads="1"/>
        </xdr:cNvSpPr>
      </xdr:nvSpPr>
      <xdr:spPr>
        <a:xfrm>
          <a:off x="2133600" y="7715250"/>
          <a:ext cx="3609975" cy="2762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Materiel: </a:t>
          </a:r>
        </a:p>
      </xdr:txBody>
    </xdr:sp>
    <xdr:clientData/>
  </xdr:twoCellAnchor>
  <xdr:twoCellAnchor>
    <xdr:from>
      <xdr:col>8</xdr:col>
      <xdr:colOff>485775</xdr:colOff>
      <xdr:row>1</xdr:row>
      <xdr:rowOff>47625</xdr:rowOff>
    </xdr:from>
    <xdr:to>
      <xdr:col>15</xdr:col>
      <xdr:colOff>333375</xdr:colOff>
      <xdr:row>2</xdr:row>
      <xdr:rowOff>114300</xdr:rowOff>
    </xdr:to>
    <xdr:sp fLocksText="0">
      <xdr:nvSpPr>
        <xdr:cNvPr id="11" name="Text Box 18"/>
        <xdr:cNvSpPr txBox="1">
          <a:spLocks noChangeArrowheads="1"/>
        </xdr:cNvSpPr>
      </xdr:nvSpPr>
      <xdr:spPr>
        <a:xfrm>
          <a:off x="6229350" y="276225"/>
          <a:ext cx="5238750" cy="22860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10</xdr:col>
      <xdr:colOff>219075</xdr:colOff>
      <xdr:row>3</xdr:row>
      <xdr:rowOff>38100</xdr:rowOff>
    </xdr:from>
    <xdr:to>
      <xdr:col>13</xdr:col>
      <xdr:colOff>323850</xdr:colOff>
      <xdr:row>5</xdr:row>
      <xdr:rowOff>19050</xdr:rowOff>
    </xdr:to>
    <xdr:sp fLocksText="0">
      <xdr:nvSpPr>
        <xdr:cNvPr id="12" name="Text Box 19"/>
        <xdr:cNvSpPr txBox="1">
          <a:spLocks noChangeArrowheads="1"/>
        </xdr:cNvSpPr>
      </xdr:nvSpPr>
      <xdr:spPr>
        <a:xfrm>
          <a:off x="7486650" y="590550"/>
          <a:ext cx="2390775" cy="304800"/>
        </a:xfrm>
        <a:prstGeom prst="rect">
          <a:avLst/>
        </a:prstGeom>
        <a:solidFill>
          <a:srgbClr val="EAEAEA"/>
        </a:solidFill>
        <a:ln w="9525" cmpd="sng">
          <a:noFill/>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Résultats du diagnostic IDEA</a:t>
          </a:r>
          <a:r>
            <a:rPr lang="en-US" cap="none" sz="800" b="1" i="0" u="none" baseline="30000">
              <a:solidFill>
                <a:srgbClr val="000000"/>
              </a:solidFill>
              <a:latin typeface="Arial"/>
              <a:ea typeface="Arial"/>
              <a:cs typeface="Arial"/>
            </a:rPr>
            <a:t>3</a:t>
          </a:r>
          <a:r>
            <a:rPr lang="en-US" cap="none" sz="8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8</xdr:col>
      <xdr:colOff>0</xdr:colOff>
      <xdr:row>5</xdr:row>
      <xdr:rowOff>142875</xdr:rowOff>
    </xdr:from>
    <xdr:to>
      <xdr:col>11</xdr:col>
      <xdr:colOff>438150</xdr:colOff>
      <xdr:row>20</xdr:row>
      <xdr:rowOff>85725</xdr:rowOff>
    </xdr:to>
    <xdr:graphicFrame>
      <xdr:nvGraphicFramePr>
        <xdr:cNvPr id="13" name="Chart 20"/>
        <xdr:cNvGraphicFramePr/>
      </xdr:nvGraphicFramePr>
      <xdr:xfrm>
        <a:off x="5743575" y="1019175"/>
        <a:ext cx="2724150" cy="2876550"/>
      </xdr:xfrm>
      <a:graphic>
        <a:graphicData uri="http://schemas.openxmlformats.org/drawingml/2006/chart">
          <c:chart xmlns:c="http://schemas.openxmlformats.org/drawingml/2006/chart" r:id="rId2"/>
        </a:graphicData>
      </a:graphic>
    </xdr:graphicFrame>
    <xdr:clientData/>
  </xdr:twoCellAnchor>
  <xdr:twoCellAnchor>
    <xdr:from>
      <xdr:col>11</xdr:col>
      <xdr:colOff>485775</xdr:colOff>
      <xdr:row>5</xdr:row>
      <xdr:rowOff>142875</xdr:rowOff>
    </xdr:from>
    <xdr:to>
      <xdr:col>15</xdr:col>
      <xdr:colOff>847725</xdr:colOff>
      <xdr:row>20</xdr:row>
      <xdr:rowOff>104775</xdr:rowOff>
    </xdr:to>
    <xdr:graphicFrame>
      <xdr:nvGraphicFramePr>
        <xdr:cNvPr id="14" name="Chart 21"/>
        <xdr:cNvGraphicFramePr/>
      </xdr:nvGraphicFramePr>
      <xdr:xfrm>
        <a:off x="8515350" y="1019175"/>
        <a:ext cx="3467100" cy="28956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23</xdr:row>
      <xdr:rowOff>66675</xdr:rowOff>
    </xdr:from>
    <xdr:to>
      <xdr:col>11</xdr:col>
      <xdr:colOff>600075</xdr:colOff>
      <xdr:row>32</xdr:row>
      <xdr:rowOff>57150</xdr:rowOff>
    </xdr:to>
    <xdr:graphicFrame>
      <xdr:nvGraphicFramePr>
        <xdr:cNvPr id="15" name="Chart 22"/>
        <xdr:cNvGraphicFramePr/>
      </xdr:nvGraphicFramePr>
      <xdr:xfrm>
        <a:off x="5781675" y="4410075"/>
        <a:ext cx="2847975" cy="2314575"/>
      </xdr:xfrm>
      <a:graphic>
        <a:graphicData uri="http://schemas.openxmlformats.org/drawingml/2006/chart">
          <c:chart xmlns:c="http://schemas.openxmlformats.org/drawingml/2006/chart" r:id="rId4"/>
        </a:graphicData>
      </a:graphic>
    </xdr:graphicFrame>
    <xdr:clientData fLocksWithSheet="0"/>
  </xdr:twoCellAnchor>
  <xdr:twoCellAnchor>
    <xdr:from>
      <xdr:col>8</xdr:col>
      <xdr:colOff>28575</xdr:colOff>
      <xdr:row>32</xdr:row>
      <xdr:rowOff>104775</xdr:rowOff>
    </xdr:from>
    <xdr:to>
      <xdr:col>11</xdr:col>
      <xdr:colOff>561975</xdr:colOff>
      <xdr:row>35</xdr:row>
      <xdr:rowOff>123825</xdr:rowOff>
    </xdr:to>
    <xdr:sp fLocksText="0">
      <xdr:nvSpPr>
        <xdr:cNvPr id="16" name="Text Box 23"/>
        <xdr:cNvSpPr txBox="1">
          <a:spLocks noChangeArrowheads="1"/>
        </xdr:cNvSpPr>
      </xdr:nvSpPr>
      <xdr:spPr>
        <a:xfrm>
          <a:off x="5772150" y="6772275"/>
          <a:ext cx="2819400" cy="5334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11</xdr:col>
      <xdr:colOff>638175</xdr:colOff>
      <xdr:row>23</xdr:row>
      <xdr:rowOff>66675</xdr:rowOff>
    </xdr:from>
    <xdr:to>
      <xdr:col>15</xdr:col>
      <xdr:colOff>866775</xdr:colOff>
      <xdr:row>32</xdr:row>
      <xdr:rowOff>238125</xdr:rowOff>
    </xdr:to>
    <xdr:graphicFrame>
      <xdr:nvGraphicFramePr>
        <xdr:cNvPr id="17" name="Chart 24"/>
        <xdr:cNvGraphicFramePr/>
      </xdr:nvGraphicFramePr>
      <xdr:xfrm>
        <a:off x="8667750" y="4410075"/>
        <a:ext cx="3333750" cy="2495550"/>
      </xdr:xfrm>
      <a:graphic>
        <a:graphicData uri="http://schemas.openxmlformats.org/drawingml/2006/chart">
          <c:chart xmlns:c="http://schemas.openxmlformats.org/drawingml/2006/chart" r:id="rId5"/>
        </a:graphicData>
      </a:graphic>
    </xdr:graphicFrame>
    <xdr:clientData fLocksWithSheet="0"/>
  </xdr:twoCellAnchor>
  <xdr:twoCellAnchor>
    <xdr:from>
      <xdr:col>11</xdr:col>
      <xdr:colOff>600075</xdr:colOff>
      <xdr:row>33</xdr:row>
      <xdr:rowOff>0</xdr:rowOff>
    </xdr:from>
    <xdr:to>
      <xdr:col>15</xdr:col>
      <xdr:colOff>866775</xdr:colOff>
      <xdr:row>35</xdr:row>
      <xdr:rowOff>142875</xdr:rowOff>
    </xdr:to>
    <xdr:sp fLocksText="0">
      <xdr:nvSpPr>
        <xdr:cNvPr id="18" name="Text Box 26"/>
        <xdr:cNvSpPr txBox="1">
          <a:spLocks noChangeArrowheads="1"/>
        </xdr:cNvSpPr>
      </xdr:nvSpPr>
      <xdr:spPr>
        <a:xfrm>
          <a:off x="8629650" y="6943725"/>
          <a:ext cx="3371850"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8</xdr:col>
      <xdr:colOff>38100</xdr:colOff>
      <xdr:row>37</xdr:row>
      <xdr:rowOff>76200</xdr:rowOff>
    </xdr:from>
    <xdr:to>
      <xdr:col>16</xdr:col>
      <xdr:colOff>0</xdr:colOff>
      <xdr:row>44</xdr:row>
      <xdr:rowOff>76200</xdr:rowOff>
    </xdr:to>
    <xdr:sp fLocksText="0">
      <xdr:nvSpPr>
        <xdr:cNvPr id="19" name="Text Box 28"/>
        <xdr:cNvSpPr txBox="1">
          <a:spLocks noChangeArrowheads="1"/>
        </xdr:cNvSpPr>
      </xdr:nvSpPr>
      <xdr:spPr>
        <a:xfrm>
          <a:off x="5781675" y="7610475"/>
          <a:ext cx="6229350" cy="11811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 du diagnostic IDEA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Appréciation de la situation générale: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Repérage des priorités :</a:t>
          </a:r>
        </a:p>
      </xdr:txBody>
    </xdr:sp>
    <xdr:clientData/>
  </xdr:twoCellAnchor>
  <xdr:twoCellAnchor>
    <xdr:from>
      <xdr:col>8</xdr:col>
      <xdr:colOff>47625</xdr:colOff>
      <xdr:row>44</xdr:row>
      <xdr:rowOff>142875</xdr:rowOff>
    </xdr:from>
    <xdr:to>
      <xdr:col>15</xdr:col>
      <xdr:colOff>866775</xdr:colOff>
      <xdr:row>48</xdr:row>
      <xdr:rowOff>0</xdr:rowOff>
    </xdr:to>
    <xdr:sp fLocksText="0">
      <xdr:nvSpPr>
        <xdr:cNvPr id="20" name="Text Box 29"/>
        <xdr:cNvSpPr txBox="1">
          <a:spLocks noChangeArrowheads="1"/>
        </xdr:cNvSpPr>
      </xdr:nvSpPr>
      <xdr:spPr>
        <a:xfrm>
          <a:off x="5791200" y="8858250"/>
          <a:ext cx="6210300" cy="1143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Perspectives d'évolution :</a:t>
          </a:r>
        </a:p>
      </xdr:txBody>
    </xdr:sp>
    <xdr:clientData/>
  </xdr:twoCellAnchor>
  <xdr:twoCellAnchor>
    <xdr:from>
      <xdr:col>4</xdr:col>
      <xdr:colOff>285750</xdr:colOff>
      <xdr:row>19</xdr:row>
      <xdr:rowOff>161925</xdr:rowOff>
    </xdr:from>
    <xdr:to>
      <xdr:col>7</xdr:col>
      <xdr:colOff>285750</xdr:colOff>
      <xdr:row>24</xdr:row>
      <xdr:rowOff>0</xdr:rowOff>
    </xdr:to>
    <xdr:sp fLocksText="0">
      <xdr:nvSpPr>
        <xdr:cNvPr id="21" name="Text Box 30"/>
        <xdr:cNvSpPr txBox="1">
          <a:spLocks noChangeArrowheads="1"/>
        </xdr:cNvSpPr>
      </xdr:nvSpPr>
      <xdr:spPr>
        <a:xfrm>
          <a:off x="3028950" y="3781425"/>
          <a:ext cx="2400300" cy="7429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Rotations:</a:t>
          </a:r>
        </a:p>
      </xdr:txBody>
    </xdr:sp>
    <xdr:clientData/>
  </xdr:twoCellAnchor>
  <xdr:twoCellAnchor>
    <xdr:from>
      <xdr:col>3</xdr:col>
      <xdr:colOff>47625</xdr:colOff>
      <xdr:row>39</xdr:row>
      <xdr:rowOff>28575</xdr:rowOff>
    </xdr:from>
    <xdr:to>
      <xdr:col>7</xdr:col>
      <xdr:colOff>600075</xdr:colOff>
      <xdr:row>42</xdr:row>
      <xdr:rowOff>47625</xdr:rowOff>
    </xdr:to>
    <xdr:sp fLocksText="0">
      <xdr:nvSpPr>
        <xdr:cNvPr id="22" name="Text Box 31"/>
        <xdr:cNvSpPr txBox="1">
          <a:spLocks noChangeArrowheads="1"/>
        </xdr:cNvSpPr>
      </xdr:nvSpPr>
      <xdr:spPr>
        <a:xfrm>
          <a:off x="2133600" y="8058150"/>
          <a:ext cx="3609975"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Travaux d'aménagement (irrig, drain…):</a:t>
          </a:r>
        </a:p>
      </xdr:txBody>
    </xdr:sp>
    <xdr:clientData/>
  </xdr:twoCellAnchor>
  <xdr:twoCellAnchor>
    <xdr:from>
      <xdr:col>0</xdr:col>
      <xdr:colOff>0</xdr:colOff>
      <xdr:row>0</xdr:row>
      <xdr:rowOff>0</xdr:rowOff>
    </xdr:from>
    <xdr:to>
      <xdr:col>1</xdr:col>
      <xdr:colOff>361950</xdr:colOff>
      <xdr:row>4</xdr:row>
      <xdr:rowOff>0</xdr:rowOff>
    </xdr:to>
    <xdr:pic>
      <xdr:nvPicPr>
        <xdr:cNvPr id="23" name="Picture 32" descr="FranceFSE_CMJN"/>
        <xdr:cNvPicPr preferRelativeResize="1">
          <a:picLocks noChangeAspect="1"/>
        </xdr:cNvPicPr>
      </xdr:nvPicPr>
      <xdr:blipFill>
        <a:blip r:embed="rId6"/>
        <a:stretch>
          <a:fillRect/>
        </a:stretch>
      </xdr:blipFill>
      <xdr:spPr>
        <a:xfrm>
          <a:off x="0" y="0"/>
          <a:ext cx="1123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10</xdr:col>
      <xdr:colOff>733425</xdr:colOff>
      <xdr:row>33</xdr:row>
      <xdr:rowOff>133350</xdr:rowOff>
    </xdr:to>
    <xdr:sp>
      <xdr:nvSpPr>
        <xdr:cNvPr id="1" name="Text Box 156"/>
        <xdr:cNvSpPr txBox="1">
          <a:spLocks noChangeArrowheads="1"/>
        </xdr:cNvSpPr>
      </xdr:nvSpPr>
      <xdr:spPr>
        <a:xfrm>
          <a:off x="85725" y="361950"/>
          <a:ext cx="8267700" cy="5248275"/>
        </a:xfrm>
        <a:prstGeom prst="rect">
          <a:avLst/>
        </a:prstGeom>
        <a:solidFill>
          <a:srgbClr val="FFFFFF"/>
        </a:solidFill>
        <a:ln w="9525" cmpd="sng">
          <a:solidFill>
            <a:srgbClr val="000000"/>
          </a:solidFill>
          <a:headEnd type="none"/>
          <a:tailEnd type="none"/>
        </a:ln>
      </xdr:spPr>
      <xdr:txBody>
        <a:bodyPr vertOverflow="clip" wrap="square" lIns="73152" tIns="54864" rIns="73152" bIns="0"/>
        <a:p>
          <a:pPr algn="ctr">
            <a:defRPr/>
          </a:pP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Inserer le plan de l'assolement correspondant à la campagne du diagnostic IDEA dans ce cadre de texte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8</xdr:row>
      <xdr:rowOff>152400</xdr:rowOff>
    </xdr:from>
    <xdr:to>
      <xdr:col>4</xdr:col>
      <xdr:colOff>66675</xdr:colOff>
      <xdr:row>25</xdr:row>
      <xdr:rowOff>0</xdr:rowOff>
    </xdr:to>
    <xdr:graphicFrame>
      <xdr:nvGraphicFramePr>
        <xdr:cNvPr id="1" name="Chart 1"/>
        <xdr:cNvGraphicFramePr/>
      </xdr:nvGraphicFramePr>
      <xdr:xfrm>
        <a:off x="904875" y="2286000"/>
        <a:ext cx="3333750" cy="2600325"/>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30</xdr:row>
      <xdr:rowOff>19050</xdr:rowOff>
    </xdr:from>
    <xdr:to>
      <xdr:col>4</xdr:col>
      <xdr:colOff>209550</xdr:colOff>
      <xdr:row>46</xdr:row>
      <xdr:rowOff>9525</xdr:rowOff>
    </xdr:to>
    <xdr:graphicFrame>
      <xdr:nvGraphicFramePr>
        <xdr:cNvPr id="2" name="Chart 2"/>
        <xdr:cNvGraphicFramePr/>
      </xdr:nvGraphicFramePr>
      <xdr:xfrm>
        <a:off x="685800" y="5715000"/>
        <a:ext cx="3695700" cy="2581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19050</xdr:rowOff>
    </xdr:from>
    <xdr:to>
      <xdr:col>5</xdr:col>
      <xdr:colOff>504825</xdr:colOff>
      <xdr:row>44</xdr:row>
      <xdr:rowOff>142875</xdr:rowOff>
    </xdr:to>
    <xdr:graphicFrame>
      <xdr:nvGraphicFramePr>
        <xdr:cNvPr id="1" name="Chart 1"/>
        <xdr:cNvGraphicFramePr/>
      </xdr:nvGraphicFramePr>
      <xdr:xfrm>
        <a:off x="228600" y="3743325"/>
        <a:ext cx="5276850" cy="4495800"/>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18</xdr:row>
      <xdr:rowOff>66675</xdr:rowOff>
    </xdr:from>
    <xdr:to>
      <xdr:col>12</xdr:col>
      <xdr:colOff>9525</xdr:colOff>
      <xdr:row>45</xdr:row>
      <xdr:rowOff>0</xdr:rowOff>
    </xdr:to>
    <xdr:graphicFrame>
      <xdr:nvGraphicFramePr>
        <xdr:cNvPr id="2" name="Chart 10"/>
        <xdr:cNvGraphicFramePr/>
      </xdr:nvGraphicFramePr>
      <xdr:xfrm>
        <a:off x="6124575" y="3952875"/>
        <a:ext cx="53149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6</xdr:col>
      <xdr:colOff>609600</xdr:colOff>
      <xdr:row>44</xdr:row>
      <xdr:rowOff>114300</xdr:rowOff>
    </xdr:to>
    <xdr:graphicFrame>
      <xdr:nvGraphicFramePr>
        <xdr:cNvPr id="1" name="Chart 2"/>
        <xdr:cNvGraphicFramePr/>
      </xdr:nvGraphicFramePr>
      <xdr:xfrm>
        <a:off x="0" y="4352925"/>
        <a:ext cx="6372225" cy="4019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85725</xdr:rowOff>
    </xdr:from>
    <xdr:to>
      <xdr:col>12</xdr:col>
      <xdr:colOff>723900</xdr:colOff>
      <xdr:row>21</xdr:row>
      <xdr:rowOff>381000</xdr:rowOff>
    </xdr:to>
    <xdr:graphicFrame>
      <xdr:nvGraphicFramePr>
        <xdr:cNvPr id="1" name="Chart 4"/>
        <xdr:cNvGraphicFramePr/>
      </xdr:nvGraphicFramePr>
      <xdr:xfrm>
        <a:off x="5724525" y="409575"/>
        <a:ext cx="5267325" cy="36385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23</xdr:row>
      <xdr:rowOff>152400</xdr:rowOff>
    </xdr:from>
    <xdr:to>
      <xdr:col>15</xdr:col>
      <xdr:colOff>628650</xdr:colOff>
      <xdr:row>50</xdr:row>
      <xdr:rowOff>57150</xdr:rowOff>
    </xdr:to>
    <xdr:graphicFrame>
      <xdr:nvGraphicFramePr>
        <xdr:cNvPr id="2" name="Chart 5"/>
        <xdr:cNvGraphicFramePr/>
      </xdr:nvGraphicFramePr>
      <xdr:xfrm>
        <a:off x="5705475" y="4486275"/>
        <a:ext cx="7477125" cy="4619625"/>
      </xdr:xfrm>
      <a:graphic>
        <a:graphicData uri="http://schemas.openxmlformats.org/drawingml/2006/chart">
          <c:chart xmlns:c="http://schemas.openxmlformats.org/drawingml/2006/chart" r:id="rId2"/>
        </a:graphicData>
      </a:graphic>
    </xdr:graphicFrame>
    <xdr:clientData/>
  </xdr:twoCellAnchor>
  <xdr:twoCellAnchor>
    <xdr:from>
      <xdr:col>13</xdr:col>
      <xdr:colOff>495300</xdr:colOff>
      <xdr:row>1</xdr:row>
      <xdr:rowOff>0</xdr:rowOff>
    </xdr:from>
    <xdr:to>
      <xdr:col>20</xdr:col>
      <xdr:colOff>95250</xdr:colOff>
      <xdr:row>20</xdr:row>
      <xdr:rowOff>85725</xdr:rowOff>
    </xdr:to>
    <xdr:graphicFrame>
      <xdr:nvGraphicFramePr>
        <xdr:cNvPr id="3" name="Chart 6"/>
        <xdr:cNvGraphicFramePr/>
      </xdr:nvGraphicFramePr>
      <xdr:xfrm>
        <a:off x="11525250" y="161925"/>
        <a:ext cx="4933950" cy="34290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185</xdr:row>
      <xdr:rowOff>28575</xdr:rowOff>
    </xdr:from>
    <xdr:to>
      <xdr:col>8</xdr:col>
      <xdr:colOff>85725</xdr:colOff>
      <xdr:row>209</xdr:row>
      <xdr:rowOff>0</xdr:rowOff>
    </xdr:to>
    <xdr:graphicFrame>
      <xdr:nvGraphicFramePr>
        <xdr:cNvPr id="4" name="Chart 7"/>
        <xdr:cNvGraphicFramePr/>
      </xdr:nvGraphicFramePr>
      <xdr:xfrm>
        <a:off x="142875" y="31003875"/>
        <a:ext cx="7162800" cy="3857625"/>
      </xdr:xfrm>
      <a:graphic>
        <a:graphicData uri="http://schemas.openxmlformats.org/drawingml/2006/chart">
          <c:chart xmlns:c="http://schemas.openxmlformats.org/drawingml/2006/chart" r:id="rId4"/>
        </a:graphicData>
      </a:graphic>
    </xdr:graphicFrame>
    <xdr:clientData/>
  </xdr:twoCellAnchor>
  <xdr:twoCellAnchor>
    <xdr:from>
      <xdr:col>0</xdr:col>
      <xdr:colOff>390525</xdr:colOff>
      <xdr:row>132</xdr:row>
      <xdr:rowOff>9525</xdr:rowOff>
    </xdr:from>
    <xdr:to>
      <xdr:col>6</xdr:col>
      <xdr:colOff>466725</xdr:colOff>
      <xdr:row>156</xdr:row>
      <xdr:rowOff>152400</xdr:rowOff>
    </xdr:to>
    <xdr:graphicFrame>
      <xdr:nvGraphicFramePr>
        <xdr:cNvPr id="5" name="Chart 8"/>
        <xdr:cNvGraphicFramePr/>
      </xdr:nvGraphicFramePr>
      <xdr:xfrm>
        <a:off x="390525" y="22402800"/>
        <a:ext cx="5772150" cy="40290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108</xdr:row>
      <xdr:rowOff>85725</xdr:rowOff>
    </xdr:from>
    <xdr:to>
      <xdr:col>7</xdr:col>
      <xdr:colOff>257175</xdr:colOff>
      <xdr:row>131</xdr:row>
      <xdr:rowOff>38100</xdr:rowOff>
    </xdr:to>
    <xdr:graphicFrame>
      <xdr:nvGraphicFramePr>
        <xdr:cNvPr id="6" name="Chart 9"/>
        <xdr:cNvGraphicFramePr/>
      </xdr:nvGraphicFramePr>
      <xdr:xfrm>
        <a:off x="57150" y="18592800"/>
        <a:ext cx="6657975"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56</xdr:row>
      <xdr:rowOff>38100</xdr:rowOff>
    </xdr:from>
    <xdr:to>
      <xdr:col>7</xdr:col>
      <xdr:colOff>390525</xdr:colOff>
      <xdr:row>79</xdr:row>
      <xdr:rowOff>9525</xdr:rowOff>
    </xdr:to>
    <xdr:graphicFrame>
      <xdr:nvGraphicFramePr>
        <xdr:cNvPr id="7" name="Chart 11"/>
        <xdr:cNvGraphicFramePr/>
      </xdr:nvGraphicFramePr>
      <xdr:xfrm>
        <a:off x="66675" y="10125075"/>
        <a:ext cx="6781800" cy="36957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83</xdr:row>
      <xdr:rowOff>85725</xdr:rowOff>
    </xdr:from>
    <xdr:to>
      <xdr:col>7</xdr:col>
      <xdr:colOff>666750</xdr:colOff>
      <xdr:row>106</xdr:row>
      <xdr:rowOff>123825</xdr:rowOff>
    </xdr:to>
    <xdr:graphicFrame>
      <xdr:nvGraphicFramePr>
        <xdr:cNvPr id="8" name="Chart 12"/>
        <xdr:cNvGraphicFramePr/>
      </xdr:nvGraphicFramePr>
      <xdr:xfrm>
        <a:off x="66675" y="14544675"/>
        <a:ext cx="7058025" cy="37623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158</xdr:row>
      <xdr:rowOff>123825</xdr:rowOff>
    </xdr:from>
    <xdr:to>
      <xdr:col>6</xdr:col>
      <xdr:colOff>561975</xdr:colOff>
      <xdr:row>183</xdr:row>
      <xdr:rowOff>85725</xdr:rowOff>
    </xdr:to>
    <xdr:graphicFrame>
      <xdr:nvGraphicFramePr>
        <xdr:cNvPr id="9" name="Chart 13"/>
        <xdr:cNvGraphicFramePr/>
      </xdr:nvGraphicFramePr>
      <xdr:xfrm>
        <a:off x="323850" y="26727150"/>
        <a:ext cx="5934075" cy="4010025"/>
      </xdr:xfrm>
      <a:graphic>
        <a:graphicData uri="http://schemas.openxmlformats.org/drawingml/2006/chart">
          <c:chart xmlns:c="http://schemas.openxmlformats.org/drawingml/2006/chart" r:id="rId9"/>
        </a:graphicData>
      </a:graphic>
    </xdr:graphicFrame>
    <xdr:clientData/>
  </xdr:twoCellAnchor>
  <xdr:twoCellAnchor>
    <xdr:from>
      <xdr:col>0</xdr:col>
      <xdr:colOff>200025</xdr:colOff>
      <xdr:row>210</xdr:row>
      <xdr:rowOff>0</xdr:rowOff>
    </xdr:from>
    <xdr:to>
      <xdr:col>7</xdr:col>
      <xdr:colOff>457200</xdr:colOff>
      <xdr:row>234</xdr:row>
      <xdr:rowOff>133350</xdr:rowOff>
    </xdr:to>
    <xdr:graphicFrame>
      <xdr:nvGraphicFramePr>
        <xdr:cNvPr id="10" name="Chart 14"/>
        <xdr:cNvGraphicFramePr/>
      </xdr:nvGraphicFramePr>
      <xdr:xfrm>
        <a:off x="200025" y="35023425"/>
        <a:ext cx="6715125" cy="4019550"/>
      </xdr:xfrm>
      <a:graphic>
        <a:graphicData uri="http://schemas.openxmlformats.org/drawingml/2006/chart">
          <c:chart xmlns:c="http://schemas.openxmlformats.org/drawingml/2006/chart" r:id="rId1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0</xdr:rowOff>
    </xdr:from>
    <xdr:to>
      <xdr:col>7</xdr:col>
      <xdr:colOff>628650</xdr:colOff>
      <xdr:row>23</xdr:row>
      <xdr:rowOff>47625</xdr:rowOff>
    </xdr:to>
    <xdr:sp>
      <xdr:nvSpPr>
        <xdr:cNvPr id="1" name="Text Box 1"/>
        <xdr:cNvSpPr txBox="1">
          <a:spLocks noChangeArrowheads="1"/>
        </xdr:cNvSpPr>
      </xdr:nvSpPr>
      <xdr:spPr>
        <a:xfrm>
          <a:off x="752475" y="161925"/>
          <a:ext cx="5210175" cy="3609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Formulaire d’autorisation de diffusion de diagnostics IDEA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Je soussigné M. ___________ exploitant agricole résidant ____________________ donne l’autorisation pour que soient diffusés les résultats du diagnostic IDEA de mon exploitation agricole sur le site Internet IDEA (http://www.idea.portea.fr).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Conformément à la loi "Informatique et libertés" n° 78-17 du 6 janvier 1978, vous disposez d'un droit d'accès et de rectification sur les données personnelles vous concernant. Pour l'exercer, veuillez contacter le CEZ-Bergerie Nationale de Rambouillet à l'adresse électronique suivante : agridurableIDEA@educagri.fr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Signature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xdr:col>
      <xdr:colOff>28575</xdr:colOff>
      <xdr:row>24</xdr:row>
      <xdr:rowOff>28575</xdr:rowOff>
    </xdr:from>
    <xdr:to>
      <xdr:col>7</xdr:col>
      <xdr:colOff>666750</xdr:colOff>
      <xdr:row>30</xdr:row>
      <xdr:rowOff>76200</xdr:rowOff>
    </xdr:to>
    <xdr:sp>
      <xdr:nvSpPr>
        <xdr:cNvPr id="2" name="Text Box 2"/>
        <xdr:cNvSpPr txBox="1">
          <a:spLocks noChangeArrowheads="1"/>
        </xdr:cNvSpPr>
      </xdr:nvSpPr>
      <xdr:spPr>
        <a:xfrm>
          <a:off x="790575" y="3914775"/>
          <a:ext cx="5210175" cy="1019175"/>
        </a:xfrm>
        <a:prstGeom prst="rect">
          <a:avLst/>
        </a:prstGeom>
        <a:solidFill>
          <a:srgbClr val="EAEAEA"/>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Formulaire à renvoyer à l'adresse suivante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Parc du château 
</a:t>
          </a:r>
          <a:r>
            <a:rPr lang="en-US" cap="none" sz="1000" b="0" i="0" u="none" baseline="0">
              <a:solidFill>
                <a:srgbClr val="000000"/>
              </a:solidFill>
              <a:latin typeface="Arial"/>
              <a:ea typeface="Arial"/>
              <a:cs typeface="Arial"/>
            </a:rPr>
            <a:t>Bergerie Nationale
</a:t>
          </a:r>
          <a:r>
            <a:rPr lang="en-US" cap="none" sz="1000" b="0" i="0" u="none" baseline="0">
              <a:solidFill>
                <a:srgbClr val="000000"/>
              </a:solidFill>
              <a:latin typeface="Arial"/>
              <a:ea typeface="Arial"/>
              <a:cs typeface="Arial"/>
            </a:rPr>
            <a:t>Département Agriculture Durable
</a:t>
          </a:r>
          <a:r>
            <a:rPr lang="en-US" cap="none" sz="1000" b="0" i="0" u="none" baseline="0">
              <a:solidFill>
                <a:srgbClr val="000000"/>
              </a:solidFill>
              <a:latin typeface="Arial"/>
              <a:ea typeface="Arial"/>
              <a:cs typeface="Arial"/>
            </a:rPr>
            <a:t>78120 Rambouillet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H14" sqref="H14"/>
    </sheetView>
  </sheetViews>
  <sheetFormatPr defaultColWidth="11.421875" defaultRowHeight="12.75"/>
  <sheetData>
    <row r="1" spans="1:7" ht="15.75">
      <c r="A1" s="141" t="s">
        <v>125</v>
      </c>
      <c r="B1" s="141"/>
      <c r="C1" s="141"/>
      <c r="D1" s="141"/>
      <c r="E1" s="141"/>
      <c r="F1" s="141"/>
      <c r="G1" s="141"/>
    </row>
  </sheetData>
  <sheetProtection sheet="1" objects="1" scenarios="1"/>
  <mergeCells count="1">
    <mergeCell ref="A1:G1"/>
  </mergeCells>
  <printOptions/>
  <pageMargins left="0.787401575" right="0.787401575" top="0.984251969" bottom="0.984251969" header="0.4921259845" footer="0.4921259845"/>
  <pageSetup horizontalDpi="600" verticalDpi="600" orientation="portrait" paperSize="9" r:id="rId2"/>
  <headerFooter alignWithMargins="0">
    <oddHeader>&amp;CProgramme National Agriculture Durable et Développement Durable 
2003-2006 
Site Internet IDEA http://www.idea.portea.fr
</oddHeader>
    <oddFooter>&amp;C&amp;"Arial,Italique"PNADDD 2003-2006 classeur IDEA enquête scores résultats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63"/>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E10" sqref="E10:E16"/>
    </sheetView>
  </sheetViews>
  <sheetFormatPr defaultColWidth="11.421875" defaultRowHeight="12.75"/>
  <cols>
    <col min="1" max="1" width="15.8515625" style="0" customWidth="1"/>
    <col min="2" max="2" width="15.00390625" style="0" customWidth="1"/>
    <col min="3" max="3" width="53.00390625" style="0" customWidth="1"/>
  </cols>
  <sheetData>
    <row r="2" spans="1:7" ht="48.75" customHeight="1">
      <c r="A2" s="157" t="s">
        <v>160</v>
      </c>
      <c r="B2" s="157"/>
      <c r="C2" s="157"/>
      <c r="D2" s="157"/>
      <c r="E2" s="157"/>
      <c r="F2" s="157"/>
      <c r="G2" s="157"/>
    </row>
    <row r="3" spans="1:7" ht="17.25" customHeight="1" thickBot="1">
      <c r="A3" t="s">
        <v>141</v>
      </c>
      <c r="D3" s="156" t="s">
        <v>129</v>
      </c>
      <c r="E3" s="156"/>
      <c r="F3" s="156" t="s">
        <v>130</v>
      </c>
      <c r="G3" s="156"/>
    </row>
    <row r="4" spans="1:7" s="33" customFormat="1" ht="39" thickBot="1">
      <c r="A4" s="89" t="s">
        <v>131</v>
      </c>
      <c r="B4" s="90" t="s">
        <v>68</v>
      </c>
      <c r="C4" s="165" t="s">
        <v>140</v>
      </c>
      <c r="D4" s="166"/>
      <c r="E4" s="89" t="s">
        <v>126</v>
      </c>
      <c r="F4" s="96" t="s">
        <v>127</v>
      </c>
      <c r="G4" s="97" t="s">
        <v>67</v>
      </c>
    </row>
    <row r="5" spans="1:7" ht="12.75">
      <c r="A5" s="159" t="s">
        <v>0</v>
      </c>
      <c r="B5" s="163" t="s">
        <v>151</v>
      </c>
      <c r="C5" s="92" t="s">
        <v>161</v>
      </c>
      <c r="D5" s="93" t="s">
        <v>3</v>
      </c>
      <c r="E5" s="139"/>
      <c r="F5" s="101">
        <f>IF(ISERR(E5*0),0,IF(E5&lt;=G5,IF(E5&gt;0,E5,0),G5))</f>
        <v>0</v>
      </c>
      <c r="G5" s="98">
        <v>14</v>
      </c>
    </row>
    <row r="6" spans="1:7" ht="12.75">
      <c r="A6" s="160"/>
      <c r="B6" s="162"/>
      <c r="C6" s="94" t="s">
        <v>5</v>
      </c>
      <c r="D6" s="95" t="s">
        <v>4</v>
      </c>
      <c r="E6" s="91"/>
      <c r="F6" s="67">
        <f>IF(ISERR(E6*0),0,IF(E6&lt;=G6,IF(E6&gt;0,E6,0),G6))</f>
        <v>0</v>
      </c>
      <c r="G6" s="99">
        <v>14</v>
      </c>
    </row>
    <row r="7" spans="1:7" ht="12.75">
      <c r="A7" s="160"/>
      <c r="B7" s="162"/>
      <c r="C7" s="94" t="s">
        <v>2</v>
      </c>
      <c r="D7" s="95" t="s">
        <v>6</v>
      </c>
      <c r="E7" s="91"/>
      <c r="F7" s="67">
        <f aca="true" t="shared" si="0" ref="F7:F24">IF(ISERR(E7*0),0,IF(E7&lt;=G7,IF(E7&gt;0,E7,0),G7))</f>
        <v>0</v>
      </c>
      <c r="G7" s="99">
        <v>14</v>
      </c>
    </row>
    <row r="8" spans="1:7" ht="12.75">
      <c r="A8" s="160"/>
      <c r="B8" s="162"/>
      <c r="C8" s="94" t="s">
        <v>90</v>
      </c>
      <c r="D8" s="95" t="s">
        <v>7</v>
      </c>
      <c r="E8" s="91"/>
      <c r="F8" s="67">
        <f t="shared" si="0"/>
        <v>0</v>
      </c>
      <c r="G8" s="99">
        <v>6</v>
      </c>
    </row>
    <row r="9" spans="1:7" ht="12.75">
      <c r="A9" s="160"/>
      <c r="B9" s="162"/>
      <c r="C9" s="111" t="s">
        <v>148</v>
      </c>
      <c r="D9" s="152" t="s">
        <v>146</v>
      </c>
      <c r="E9" s="153"/>
      <c r="F9" s="102">
        <f>IF(SUM(F5:F8)&lt;G9,SUM(F5:F8),G9)</f>
        <v>0</v>
      </c>
      <c r="G9" s="100">
        <v>33</v>
      </c>
    </row>
    <row r="10" spans="1:7" ht="12.75">
      <c r="A10" s="160"/>
      <c r="B10" s="162" t="s">
        <v>8</v>
      </c>
      <c r="C10" s="94" t="s">
        <v>9</v>
      </c>
      <c r="D10" s="95" t="s">
        <v>10</v>
      </c>
      <c r="E10" s="91"/>
      <c r="F10" s="67">
        <f t="shared" si="0"/>
        <v>0</v>
      </c>
      <c r="G10" s="99">
        <v>8</v>
      </c>
    </row>
    <row r="11" spans="1:7" ht="12.75">
      <c r="A11" s="160"/>
      <c r="B11" s="162"/>
      <c r="C11" s="94" t="s">
        <v>11</v>
      </c>
      <c r="D11" s="95" t="s">
        <v>12</v>
      </c>
      <c r="E11" s="91"/>
      <c r="F11" s="67">
        <f t="shared" si="0"/>
        <v>0</v>
      </c>
      <c r="G11" s="99">
        <v>6</v>
      </c>
    </row>
    <row r="12" spans="1:7" ht="12.75">
      <c r="A12" s="160"/>
      <c r="B12" s="162"/>
      <c r="C12" s="94" t="s">
        <v>91</v>
      </c>
      <c r="D12" s="95" t="s">
        <v>13</v>
      </c>
      <c r="E12" s="91"/>
      <c r="F12" s="67">
        <f t="shared" si="0"/>
        <v>0</v>
      </c>
      <c r="G12" s="99">
        <v>5</v>
      </c>
    </row>
    <row r="13" spans="1:7" ht="12.75">
      <c r="A13" s="160"/>
      <c r="B13" s="162"/>
      <c r="C13" s="94" t="s">
        <v>92</v>
      </c>
      <c r="D13" s="95" t="s">
        <v>14</v>
      </c>
      <c r="E13" s="91"/>
      <c r="F13" s="67">
        <f t="shared" si="0"/>
        <v>0</v>
      </c>
      <c r="G13" s="99">
        <v>12</v>
      </c>
    </row>
    <row r="14" spans="1:7" ht="12.75">
      <c r="A14" s="160"/>
      <c r="B14" s="162"/>
      <c r="C14" s="94" t="s">
        <v>135</v>
      </c>
      <c r="D14" s="95" t="s">
        <v>15</v>
      </c>
      <c r="E14" s="91"/>
      <c r="F14" s="67">
        <f t="shared" si="0"/>
        <v>0</v>
      </c>
      <c r="G14" s="99">
        <v>4</v>
      </c>
    </row>
    <row r="15" spans="1:7" ht="12.75">
      <c r="A15" s="160"/>
      <c r="B15" s="162"/>
      <c r="C15" s="94" t="s">
        <v>136</v>
      </c>
      <c r="D15" s="95" t="s">
        <v>16</v>
      </c>
      <c r="E15" s="91"/>
      <c r="F15" s="67">
        <f t="shared" si="0"/>
        <v>0</v>
      </c>
      <c r="G15" s="99">
        <v>5</v>
      </c>
    </row>
    <row r="16" spans="1:7" ht="12.75">
      <c r="A16" s="160"/>
      <c r="B16" s="162"/>
      <c r="C16" s="94" t="s">
        <v>93</v>
      </c>
      <c r="D16" s="95" t="s">
        <v>19</v>
      </c>
      <c r="E16" s="91"/>
      <c r="F16" s="67">
        <f t="shared" si="0"/>
        <v>0</v>
      </c>
      <c r="G16" s="99">
        <v>3</v>
      </c>
    </row>
    <row r="17" spans="1:7" ht="12.75">
      <c r="A17" s="160"/>
      <c r="B17" s="169"/>
      <c r="C17" s="111" t="s">
        <v>149</v>
      </c>
      <c r="D17" s="152" t="s">
        <v>147</v>
      </c>
      <c r="E17" s="153"/>
      <c r="F17" s="102">
        <f>IF(SUM(F10:F16)&lt;G17,SUM(F10:F16),G17)</f>
        <v>0</v>
      </c>
      <c r="G17" s="100">
        <v>33</v>
      </c>
    </row>
    <row r="18" spans="1:7" ht="12.75">
      <c r="A18" s="160"/>
      <c r="B18" s="164" t="s">
        <v>17</v>
      </c>
      <c r="C18" s="94" t="s">
        <v>18</v>
      </c>
      <c r="D18" s="95" t="s">
        <v>20</v>
      </c>
      <c r="E18" s="91"/>
      <c r="F18" s="67">
        <f t="shared" si="0"/>
        <v>0</v>
      </c>
      <c r="G18" s="99">
        <v>8</v>
      </c>
    </row>
    <row r="19" spans="1:7" ht="12.75">
      <c r="A19" s="160"/>
      <c r="B19" s="164"/>
      <c r="C19" s="94" t="s">
        <v>137</v>
      </c>
      <c r="D19" s="95" t="s">
        <v>21</v>
      </c>
      <c r="E19" s="91"/>
      <c r="F19" s="67">
        <f t="shared" si="0"/>
        <v>0</v>
      </c>
      <c r="G19" s="99">
        <v>3</v>
      </c>
    </row>
    <row r="20" spans="1:7" ht="12.75">
      <c r="A20" s="160"/>
      <c r="B20" s="164"/>
      <c r="C20" s="94" t="s">
        <v>138</v>
      </c>
      <c r="D20" s="95" t="s">
        <v>23</v>
      </c>
      <c r="E20" s="91"/>
      <c r="F20" s="67">
        <f t="shared" si="0"/>
        <v>0</v>
      </c>
      <c r="G20" s="99">
        <v>13</v>
      </c>
    </row>
    <row r="21" spans="1:7" ht="12.75">
      <c r="A21" s="160"/>
      <c r="B21" s="164"/>
      <c r="C21" s="94" t="s">
        <v>139</v>
      </c>
      <c r="D21" s="95" t="s">
        <v>24</v>
      </c>
      <c r="E21" s="91"/>
      <c r="F21" s="67">
        <f t="shared" si="0"/>
        <v>0</v>
      </c>
      <c r="G21" s="99">
        <v>3</v>
      </c>
    </row>
    <row r="22" spans="1:7" ht="12.75">
      <c r="A22" s="160"/>
      <c r="B22" s="164"/>
      <c r="C22" s="94" t="s">
        <v>94</v>
      </c>
      <c r="D22" s="95" t="s">
        <v>25</v>
      </c>
      <c r="E22" s="91"/>
      <c r="F22" s="67">
        <f t="shared" si="0"/>
        <v>0</v>
      </c>
      <c r="G22" s="99">
        <v>5</v>
      </c>
    </row>
    <row r="23" spans="1:7" ht="12.75">
      <c r="A23" s="160"/>
      <c r="B23" s="164"/>
      <c r="C23" s="94" t="s">
        <v>95</v>
      </c>
      <c r="D23" s="95" t="s">
        <v>26</v>
      </c>
      <c r="E23" s="91"/>
      <c r="F23" s="67">
        <f t="shared" si="0"/>
        <v>0</v>
      </c>
      <c r="G23" s="99">
        <v>4</v>
      </c>
    </row>
    <row r="24" spans="1:7" ht="12.75">
      <c r="A24" s="160"/>
      <c r="B24" s="164"/>
      <c r="C24" s="94" t="s">
        <v>80</v>
      </c>
      <c r="D24" s="95" t="s">
        <v>96</v>
      </c>
      <c r="E24" s="91"/>
      <c r="F24" s="67">
        <f t="shared" si="0"/>
        <v>0</v>
      </c>
      <c r="G24" s="99">
        <v>10</v>
      </c>
    </row>
    <row r="25" spans="1:7" ht="13.5" thickBot="1">
      <c r="A25" s="161"/>
      <c r="B25" s="164"/>
      <c r="C25" s="112" t="s">
        <v>150</v>
      </c>
      <c r="D25" s="167" t="s">
        <v>147</v>
      </c>
      <c r="E25" s="168"/>
      <c r="F25" s="104">
        <f>IF(SUM(F18:F24)&lt;G25,SUM(F18:F24),G25)</f>
        <v>0</v>
      </c>
      <c r="G25" s="105">
        <v>34</v>
      </c>
    </row>
    <row r="26" spans="1:7" ht="13.5" thickBot="1">
      <c r="A26" s="137"/>
      <c r="B26" s="113"/>
      <c r="C26" s="113"/>
      <c r="D26" s="145" t="s">
        <v>142</v>
      </c>
      <c r="E26" s="158"/>
      <c r="F26" s="103">
        <f>SUM(F9+F17+F25)</f>
        <v>0</v>
      </c>
      <c r="G26" s="106">
        <v>100</v>
      </c>
    </row>
    <row r="27" spans="1:7" s="44" customFormat="1" ht="13.5" thickBot="1">
      <c r="A27" s="83"/>
      <c r="B27" s="87"/>
      <c r="C27" s="83"/>
      <c r="D27" s="84"/>
      <c r="E27" s="80"/>
      <c r="F27" s="85"/>
      <c r="G27" s="84"/>
    </row>
    <row r="28" spans="1:7" ht="12.75" customHeight="1">
      <c r="A28" s="142" t="s">
        <v>27</v>
      </c>
      <c r="B28" s="163" t="s">
        <v>28</v>
      </c>
      <c r="C28" s="108" t="s">
        <v>143</v>
      </c>
      <c r="D28" s="93" t="s">
        <v>29</v>
      </c>
      <c r="E28" s="110"/>
      <c r="F28" s="67">
        <f aca="true" t="shared" si="1" ref="F28:F47">IF(ISERR(E28*0),0,IF(E28&lt;=G28,IF(E28&gt;0,E28,0),G28))</f>
        <v>0</v>
      </c>
      <c r="G28" s="98">
        <v>10</v>
      </c>
    </row>
    <row r="29" spans="1:7" ht="12.75">
      <c r="A29" s="143"/>
      <c r="B29" s="162"/>
      <c r="C29" s="88" t="s">
        <v>97</v>
      </c>
      <c r="D29" s="95" t="s">
        <v>30</v>
      </c>
      <c r="E29" s="91"/>
      <c r="F29" s="67">
        <f t="shared" si="1"/>
        <v>0</v>
      </c>
      <c r="G29" s="99">
        <v>8</v>
      </c>
    </row>
    <row r="30" spans="1:7" ht="12.75">
      <c r="A30" s="143"/>
      <c r="B30" s="162"/>
      <c r="C30" s="88" t="s">
        <v>144</v>
      </c>
      <c r="D30" s="95" t="s">
        <v>32</v>
      </c>
      <c r="E30" s="91"/>
      <c r="F30" s="67">
        <f t="shared" si="1"/>
        <v>0</v>
      </c>
      <c r="G30" s="99">
        <v>5</v>
      </c>
    </row>
    <row r="31" spans="1:7" ht="12.75">
      <c r="A31" s="143"/>
      <c r="B31" s="162"/>
      <c r="C31" s="88" t="s">
        <v>31</v>
      </c>
      <c r="D31" s="95" t="s">
        <v>34</v>
      </c>
      <c r="E31" s="91"/>
      <c r="F31" s="67">
        <f t="shared" si="1"/>
        <v>0</v>
      </c>
      <c r="G31" s="99">
        <v>5</v>
      </c>
    </row>
    <row r="32" spans="1:7" ht="12.75">
      <c r="A32" s="143"/>
      <c r="B32" s="162"/>
      <c r="C32" s="88" t="s">
        <v>33</v>
      </c>
      <c r="D32" s="95" t="s">
        <v>36</v>
      </c>
      <c r="E32" s="91"/>
      <c r="F32" s="67">
        <f t="shared" si="1"/>
        <v>0</v>
      </c>
      <c r="G32" s="99">
        <v>6</v>
      </c>
    </row>
    <row r="33" spans="1:7" ht="12.75">
      <c r="A33" s="143"/>
      <c r="B33" s="162"/>
      <c r="C33" s="114" t="s">
        <v>153</v>
      </c>
      <c r="D33" s="152" t="s">
        <v>147</v>
      </c>
      <c r="E33" s="153"/>
      <c r="F33" s="102">
        <f>IF(SUM(F28:F32)&lt;G33,SUM(F28:F32),G33)</f>
        <v>0</v>
      </c>
      <c r="G33" s="100">
        <v>33</v>
      </c>
    </row>
    <row r="34" spans="1:7" ht="12.75">
      <c r="A34" s="143"/>
      <c r="B34" s="162" t="s">
        <v>35</v>
      </c>
      <c r="C34" s="88" t="s">
        <v>98</v>
      </c>
      <c r="D34" s="95" t="s">
        <v>37</v>
      </c>
      <c r="E34" s="91"/>
      <c r="F34" s="67">
        <f t="shared" si="1"/>
        <v>0</v>
      </c>
      <c r="G34" s="99">
        <v>7</v>
      </c>
    </row>
    <row r="35" spans="1:7" ht="12.75">
      <c r="A35" s="143"/>
      <c r="B35" s="162"/>
      <c r="C35" s="88" t="s">
        <v>145</v>
      </c>
      <c r="D35" s="95" t="s">
        <v>39</v>
      </c>
      <c r="E35" s="91"/>
      <c r="F35" s="67">
        <f t="shared" si="1"/>
        <v>0</v>
      </c>
      <c r="G35" s="99">
        <v>10</v>
      </c>
    </row>
    <row r="36" spans="1:7" ht="12.75">
      <c r="A36" s="143"/>
      <c r="B36" s="162"/>
      <c r="C36" s="88" t="s">
        <v>103</v>
      </c>
      <c r="D36" s="95" t="s">
        <v>41</v>
      </c>
      <c r="E36" s="91"/>
      <c r="F36" s="67">
        <f t="shared" si="1"/>
        <v>0</v>
      </c>
      <c r="G36" s="99">
        <v>5</v>
      </c>
    </row>
    <row r="37" spans="1:7" ht="12.75">
      <c r="A37" s="143"/>
      <c r="B37" s="162"/>
      <c r="C37" s="88" t="s">
        <v>38</v>
      </c>
      <c r="D37" s="95" t="s">
        <v>42</v>
      </c>
      <c r="E37" s="91"/>
      <c r="F37" s="67">
        <f t="shared" si="1"/>
        <v>0</v>
      </c>
      <c r="G37" s="99">
        <v>6</v>
      </c>
    </row>
    <row r="38" spans="1:7" ht="12.75">
      <c r="A38" s="143"/>
      <c r="B38" s="162"/>
      <c r="C38" s="88" t="s">
        <v>40</v>
      </c>
      <c r="D38" s="95" t="s">
        <v>44</v>
      </c>
      <c r="E38" s="91"/>
      <c r="F38" s="67">
        <f t="shared" si="1"/>
        <v>0</v>
      </c>
      <c r="G38" s="99">
        <v>5</v>
      </c>
    </row>
    <row r="39" spans="1:7" ht="12.75">
      <c r="A39" s="143"/>
      <c r="B39" s="162"/>
      <c r="C39" s="88" t="s">
        <v>99</v>
      </c>
      <c r="D39" s="95" t="s">
        <v>46</v>
      </c>
      <c r="E39" s="91"/>
      <c r="F39" s="67">
        <f t="shared" si="1"/>
        <v>0</v>
      </c>
      <c r="G39" s="99">
        <v>3</v>
      </c>
    </row>
    <row r="40" spans="1:7" ht="12.75">
      <c r="A40" s="143"/>
      <c r="B40" s="162"/>
      <c r="C40" s="114" t="s">
        <v>154</v>
      </c>
      <c r="D40" s="150" t="s">
        <v>147</v>
      </c>
      <c r="E40" s="151"/>
      <c r="F40" s="102">
        <f>IF(SUM(F34:F39)&lt;G40,SUM(F34:F39),G40)</f>
        <v>0</v>
      </c>
      <c r="G40" s="100">
        <v>33</v>
      </c>
    </row>
    <row r="41" spans="1:7" ht="12.75">
      <c r="A41" s="143"/>
      <c r="B41" s="162" t="s">
        <v>43</v>
      </c>
      <c r="C41" s="107" t="s">
        <v>152</v>
      </c>
      <c r="D41" s="95" t="s">
        <v>48</v>
      </c>
      <c r="E41" s="91"/>
      <c r="F41" s="67">
        <f t="shared" si="1"/>
        <v>0</v>
      </c>
      <c r="G41" s="99">
        <v>10</v>
      </c>
    </row>
    <row r="42" spans="1:7" ht="12.75">
      <c r="A42" s="143"/>
      <c r="B42" s="162"/>
      <c r="C42" s="107" t="s">
        <v>22</v>
      </c>
      <c r="D42" s="95" t="s">
        <v>50</v>
      </c>
      <c r="E42" s="91"/>
      <c r="F42" s="67">
        <f t="shared" si="1"/>
        <v>0</v>
      </c>
      <c r="G42" s="99">
        <v>3</v>
      </c>
    </row>
    <row r="43" spans="1:7" ht="12.75">
      <c r="A43" s="143"/>
      <c r="B43" s="162"/>
      <c r="C43" s="88" t="s">
        <v>45</v>
      </c>
      <c r="D43" s="95" t="s">
        <v>52</v>
      </c>
      <c r="E43" s="91"/>
      <c r="F43" s="67">
        <f t="shared" si="1"/>
        <v>0</v>
      </c>
      <c r="G43" s="99">
        <v>6</v>
      </c>
    </row>
    <row r="44" spans="1:7" ht="12.75">
      <c r="A44" s="143"/>
      <c r="B44" s="162"/>
      <c r="C44" s="88" t="s">
        <v>47</v>
      </c>
      <c r="D44" s="95" t="s">
        <v>100</v>
      </c>
      <c r="E44" s="91"/>
      <c r="F44" s="67">
        <f t="shared" si="1"/>
        <v>0</v>
      </c>
      <c r="G44" s="99">
        <v>7</v>
      </c>
    </row>
    <row r="45" spans="1:7" ht="12.75">
      <c r="A45" s="143"/>
      <c r="B45" s="162"/>
      <c r="C45" s="88" t="s">
        <v>49</v>
      </c>
      <c r="D45" s="95" t="s">
        <v>101</v>
      </c>
      <c r="E45" s="91"/>
      <c r="F45" s="67">
        <f t="shared" si="1"/>
        <v>0</v>
      </c>
      <c r="G45" s="99">
        <v>6</v>
      </c>
    </row>
    <row r="46" spans="1:7" ht="12.75">
      <c r="A46" s="143"/>
      <c r="B46" s="162"/>
      <c r="C46" s="88" t="s">
        <v>51</v>
      </c>
      <c r="D46" s="95" t="s">
        <v>133</v>
      </c>
      <c r="E46" s="91"/>
      <c r="F46" s="67">
        <f t="shared" si="1"/>
        <v>0</v>
      </c>
      <c r="G46" s="99">
        <v>3</v>
      </c>
    </row>
    <row r="47" spans="1:7" ht="12.75">
      <c r="A47" s="143"/>
      <c r="B47" s="162"/>
      <c r="C47" s="88" t="s">
        <v>102</v>
      </c>
      <c r="D47" s="95" t="s">
        <v>134</v>
      </c>
      <c r="E47" s="91"/>
      <c r="F47" s="67">
        <f t="shared" si="1"/>
        <v>0</v>
      </c>
      <c r="G47" s="99">
        <v>4</v>
      </c>
    </row>
    <row r="48" spans="1:7" ht="13.5" thickBot="1">
      <c r="A48" s="143"/>
      <c r="B48" s="162"/>
      <c r="C48" s="118" t="s">
        <v>155</v>
      </c>
      <c r="D48" s="146" t="s">
        <v>79</v>
      </c>
      <c r="E48" s="147"/>
      <c r="F48" s="104">
        <f>IF(SUM(F41:F47)&lt;G48,SUM(F41:F47),G48)</f>
        <v>0</v>
      </c>
      <c r="G48" s="119">
        <v>34</v>
      </c>
    </row>
    <row r="49" spans="1:7" ht="13.5" thickBot="1">
      <c r="A49" s="144"/>
      <c r="B49" s="115"/>
      <c r="C49" s="120"/>
      <c r="D49" s="145" t="s">
        <v>78</v>
      </c>
      <c r="E49" s="158"/>
      <c r="F49" s="121">
        <f>SUM(F48,F40,F33)</f>
        <v>0</v>
      </c>
      <c r="G49" s="122">
        <v>100</v>
      </c>
    </row>
    <row r="50" spans="1:7" ht="13.5" thickBot="1">
      <c r="A50" s="14"/>
      <c r="B50" s="86"/>
      <c r="C50" s="128"/>
      <c r="D50" s="129"/>
      <c r="E50" s="127"/>
      <c r="F50" s="138"/>
      <c r="G50" s="84"/>
    </row>
    <row r="51" spans="1:7" ht="12.75" customHeight="1">
      <c r="A51" s="142" t="s">
        <v>53</v>
      </c>
      <c r="B51" s="154" t="s">
        <v>54</v>
      </c>
      <c r="C51" s="116" t="s">
        <v>55</v>
      </c>
      <c r="D51" s="82" t="s">
        <v>56</v>
      </c>
      <c r="E51" s="109"/>
      <c r="F51" s="67">
        <f aca="true" t="shared" si="2" ref="F51:F59">IF(ISERR(E51*0),0,IF(E51&lt;=G51,IF(E51&gt;0,E51,0),G51))</f>
        <v>0</v>
      </c>
      <c r="G51" s="98">
        <v>20</v>
      </c>
    </row>
    <row r="52" spans="1:7" ht="12.75">
      <c r="A52" s="143"/>
      <c r="B52" s="155"/>
      <c r="C52" s="42" t="s">
        <v>162</v>
      </c>
      <c r="D52" s="13" t="s">
        <v>57</v>
      </c>
      <c r="E52" s="79"/>
      <c r="F52" s="67">
        <f t="shared" si="2"/>
        <v>0</v>
      </c>
      <c r="G52" s="99">
        <v>10</v>
      </c>
    </row>
    <row r="53" spans="1:7" ht="12.75">
      <c r="A53" s="143"/>
      <c r="B53" s="155"/>
      <c r="C53" s="134" t="s">
        <v>159</v>
      </c>
      <c r="D53" s="152" t="s">
        <v>79</v>
      </c>
      <c r="E53" s="153"/>
      <c r="F53" s="102">
        <f>IF(SUM(F51:F52)&lt;G53,SUM(F51:F52),G53)</f>
        <v>0</v>
      </c>
      <c r="G53" s="100">
        <v>30</v>
      </c>
    </row>
    <row r="54" spans="1:7" ht="12.75">
      <c r="A54" s="143"/>
      <c r="B54" s="155" t="s">
        <v>58</v>
      </c>
      <c r="C54" s="42" t="s">
        <v>59</v>
      </c>
      <c r="D54" s="13" t="s">
        <v>60</v>
      </c>
      <c r="E54" s="79"/>
      <c r="F54" s="67">
        <f t="shared" si="2"/>
        <v>0</v>
      </c>
      <c r="G54" s="99">
        <v>15</v>
      </c>
    </row>
    <row r="55" spans="1:7" ht="12.75">
      <c r="A55" s="143"/>
      <c r="B55" s="155"/>
      <c r="C55" s="42" t="s">
        <v>163</v>
      </c>
      <c r="D55" s="13" t="s">
        <v>61</v>
      </c>
      <c r="E55" s="79"/>
      <c r="F55" s="67">
        <f t="shared" si="2"/>
        <v>0</v>
      </c>
      <c r="G55" s="99">
        <v>10</v>
      </c>
    </row>
    <row r="56" spans="1:7" ht="12.75">
      <c r="A56" s="143"/>
      <c r="B56" s="155"/>
      <c r="C56" s="133" t="s">
        <v>158</v>
      </c>
      <c r="D56" s="152" t="s">
        <v>79</v>
      </c>
      <c r="E56" s="153"/>
      <c r="F56" s="102">
        <f>IF(SUM(F54:F55)&lt;G56,SUM(F54:F55),G56)</f>
        <v>0</v>
      </c>
      <c r="G56" s="100">
        <v>25</v>
      </c>
    </row>
    <row r="57" spans="1:7" ht="15.75" customHeight="1">
      <c r="A57" s="143"/>
      <c r="B57" s="148" t="s">
        <v>62</v>
      </c>
      <c r="C57" s="42" t="s">
        <v>62</v>
      </c>
      <c r="D57" s="13" t="s">
        <v>63</v>
      </c>
      <c r="E57" s="79"/>
      <c r="F57" s="67">
        <f t="shared" si="2"/>
        <v>0</v>
      </c>
      <c r="G57" s="99">
        <v>20</v>
      </c>
    </row>
    <row r="58" spans="1:7" ht="12.75">
      <c r="A58" s="143"/>
      <c r="B58" s="149"/>
      <c r="C58" s="118" t="s">
        <v>157</v>
      </c>
      <c r="D58" s="150" t="s">
        <v>79</v>
      </c>
      <c r="E58" s="151"/>
      <c r="F58" s="67">
        <f>F57</f>
        <v>0</v>
      </c>
      <c r="G58" s="119">
        <v>20</v>
      </c>
    </row>
    <row r="59" spans="1:7" ht="12.75">
      <c r="A59" s="143"/>
      <c r="B59" s="148" t="s">
        <v>64</v>
      </c>
      <c r="C59" s="131" t="s">
        <v>65</v>
      </c>
      <c r="D59" s="123" t="s">
        <v>66</v>
      </c>
      <c r="E59" s="124"/>
      <c r="F59" s="67">
        <f t="shared" si="2"/>
        <v>0</v>
      </c>
      <c r="G59" s="125">
        <v>25</v>
      </c>
    </row>
    <row r="60" spans="1:7" ht="13.5" thickBot="1">
      <c r="A60" s="143"/>
      <c r="B60" s="149"/>
      <c r="C60" s="118" t="s">
        <v>156</v>
      </c>
      <c r="D60" s="146" t="s">
        <v>79</v>
      </c>
      <c r="E60" s="147"/>
      <c r="F60" s="130">
        <f>F59</f>
        <v>0</v>
      </c>
      <c r="G60" s="132">
        <v>25</v>
      </c>
    </row>
    <row r="61" spans="1:7" ht="13.5" thickBot="1">
      <c r="A61" s="144"/>
      <c r="B61" s="117"/>
      <c r="C61" s="126"/>
      <c r="D61" s="145" t="s">
        <v>78</v>
      </c>
      <c r="E61" s="145"/>
      <c r="F61" s="136">
        <f>SUM(F60,F58,F56,F53)</f>
        <v>0</v>
      </c>
      <c r="G61" s="135">
        <v>100</v>
      </c>
    </row>
    <row r="63" spans="4:7" ht="12.75">
      <c r="D63" s="16"/>
      <c r="E63" s="81"/>
      <c r="F63" s="15"/>
      <c r="G63" s="16"/>
    </row>
  </sheetData>
  <sheetProtection sheet="1" objects="1" scenarios="1"/>
  <mergeCells count="30">
    <mergeCell ref="C4:D4"/>
    <mergeCell ref="A28:A49"/>
    <mergeCell ref="D25:E25"/>
    <mergeCell ref="D17:E17"/>
    <mergeCell ref="D9:E9"/>
    <mergeCell ref="D26:E26"/>
    <mergeCell ref="D33:E33"/>
    <mergeCell ref="D40:E40"/>
    <mergeCell ref="D48:E48"/>
    <mergeCell ref="B10:B17"/>
    <mergeCell ref="D3:E3"/>
    <mergeCell ref="F3:G3"/>
    <mergeCell ref="A2:G2"/>
    <mergeCell ref="D49:E49"/>
    <mergeCell ref="A5:A25"/>
    <mergeCell ref="B41:B48"/>
    <mergeCell ref="B28:B33"/>
    <mergeCell ref="B34:B40"/>
    <mergeCell ref="B18:B25"/>
    <mergeCell ref="B5:B9"/>
    <mergeCell ref="A51:A61"/>
    <mergeCell ref="D61:E61"/>
    <mergeCell ref="D60:E60"/>
    <mergeCell ref="B59:B60"/>
    <mergeCell ref="B57:B58"/>
    <mergeCell ref="D58:E58"/>
    <mergeCell ref="D56:E56"/>
    <mergeCell ref="D53:E53"/>
    <mergeCell ref="B51:B53"/>
    <mergeCell ref="B54:B56"/>
  </mergeCells>
  <printOptions/>
  <pageMargins left="0.3937007874015748" right="0.3937007874015748" top="0.5905511811023623" bottom="0.5905511811023623" header="0.5118110236220472" footer="0.5118110236220472"/>
  <pageSetup fitToHeight="1" fitToWidth="1" horizontalDpi="600" verticalDpi="600" orientation="portrait" paperSize="9" scale="75" r:id="rId2"/>
  <headerFooter alignWithMargins="0">
    <oddHeader>&amp;CClasseur Enquête scores resultats IDEA version 3</oddHeader>
    <oddFooter>&amp;C&amp;"Arial,Italique"&amp;8www.idea.portea.fr</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tabSelected="1" zoomScale="75" zoomScaleNormal="75" zoomScalePageLayoutView="0" workbookViewId="0" topLeftCell="A1">
      <selection activeCell="C4" sqref="C4"/>
    </sheetView>
  </sheetViews>
  <sheetFormatPr defaultColWidth="11.421875" defaultRowHeight="12.75"/>
  <cols>
    <col min="2" max="2" width="10.00390625" style="0" customWidth="1"/>
    <col min="3" max="4" width="9.8515625" style="0" customWidth="1"/>
    <col min="5" max="5" width="11.7109375" style="0" customWidth="1"/>
    <col min="6" max="6" width="13.00390625" style="0" customWidth="1"/>
    <col min="7" max="7" width="11.28125" style="0" customWidth="1"/>
    <col min="8" max="8" width="9.00390625" style="0" customWidth="1"/>
    <col min="15" max="15" width="12.28125" style="0" customWidth="1"/>
    <col min="16" max="16" width="13.140625" style="0" customWidth="1"/>
  </cols>
  <sheetData>
    <row r="1" spans="1:16" ht="18">
      <c r="A1" s="197"/>
      <c r="B1" s="197"/>
      <c r="C1" s="197"/>
      <c r="D1" s="197"/>
      <c r="E1" s="197"/>
      <c r="F1" s="197"/>
      <c r="G1" s="197"/>
      <c r="H1" s="197"/>
      <c r="I1" s="197"/>
      <c r="J1" s="197"/>
      <c r="K1" s="197"/>
      <c r="L1" s="197"/>
      <c r="M1" s="197"/>
      <c r="N1" s="197"/>
      <c r="O1" s="197"/>
      <c r="P1" s="197"/>
    </row>
    <row r="9" ht="24.75" customHeight="1"/>
    <row r="10" spans="1:8" ht="13.5" customHeight="1" thickBot="1">
      <c r="A10" s="188" t="s">
        <v>110</v>
      </c>
      <c r="B10" s="188"/>
      <c r="C10" s="188"/>
      <c r="D10" s="188"/>
      <c r="E10" s="188"/>
      <c r="F10" s="188"/>
      <c r="G10" s="188"/>
      <c r="H10" s="188"/>
    </row>
    <row r="11" spans="1:5" ht="33.75" customHeight="1" thickBot="1">
      <c r="A11" s="140" t="s">
        <v>107</v>
      </c>
      <c r="B11" s="140" t="s">
        <v>108</v>
      </c>
      <c r="C11" s="140" t="s">
        <v>167</v>
      </c>
      <c r="D11" s="72" t="s">
        <v>111</v>
      </c>
      <c r="E11" s="44"/>
    </row>
    <row r="12" spans="1:5" ht="12.75">
      <c r="A12" s="58"/>
      <c r="B12" s="59"/>
      <c r="C12" s="76"/>
      <c r="D12" s="60"/>
      <c r="E12" s="44"/>
    </row>
    <row r="13" spans="1:5" ht="12.75">
      <c r="A13" s="61"/>
      <c r="B13" s="62"/>
      <c r="C13" s="77"/>
      <c r="D13" s="63"/>
      <c r="E13" s="44"/>
    </row>
    <row r="14" spans="1:5" ht="12.75">
      <c r="A14" s="61"/>
      <c r="B14" s="62"/>
      <c r="C14" s="77"/>
      <c r="D14" s="63"/>
      <c r="E14" s="44"/>
    </row>
    <row r="15" spans="1:5" ht="13.5">
      <c r="A15" s="61"/>
      <c r="B15" s="62"/>
      <c r="C15" s="77"/>
      <c r="D15" s="73"/>
      <c r="E15" s="44"/>
    </row>
    <row r="16" spans="1:5" ht="13.5">
      <c r="A16" s="61"/>
      <c r="B16" s="62"/>
      <c r="C16" s="77"/>
      <c r="D16" s="74"/>
      <c r="E16" s="44"/>
    </row>
    <row r="17" spans="1:5" ht="13.5">
      <c r="A17" s="61"/>
      <c r="B17" s="62"/>
      <c r="C17" s="77"/>
      <c r="D17" s="74"/>
      <c r="E17" s="44"/>
    </row>
    <row r="18" spans="1:5" ht="13.5">
      <c r="A18" s="61"/>
      <c r="B18" s="62"/>
      <c r="C18" s="77"/>
      <c r="D18" s="74"/>
      <c r="E18" s="44"/>
    </row>
    <row r="19" spans="1:5" ht="13.5">
      <c r="A19" s="61"/>
      <c r="B19" s="62"/>
      <c r="C19" s="77"/>
      <c r="D19" s="74"/>
      <c r="E19" s="44"/>
    </row>
    <row r="20" spans="1:5" ht="15" customHeight="1" thickBot="1">
      <c r="A20" s="61"/>
      <c r="B20" s="62"/>
      <c r="C20" s="78"/>
      <c r="D20" s="75"/>
      <c r="E20" s="44"/>
    </row>
    <row r="21" spans="1:5" ht="14.25">
      <c r="A21" s="52" t="s">
        <v>121</v>
      </c>
      <c r="B21" s="45">
        <f>SUM(B12:B20)</f>
        <v>0</v>
      </c>
      <c r="C21" s="54"/>
      <c r="D21" s="46"/>
      <c r="E21" s="44"/>
    </row>
    <row r="22" spans="1:5" ht="14.25">
      <c r="A22" s="52" t="s">
        <v>166</v>
      </c>
      <c r="B22" s="45"/>
      <c r="C22" s="54"/>
      <c r="D22" s="46"/>
      <c r="E22" s="44"/>
    </row>
    <row r="23" spans="1:16" ht="13.5">
      <c r="A23" s="51" t="s">
        <v>109</v>
      </c>
      <c r="B23" s="62"/>
      <c r="C23" s="55"/>
      <c r="D23" s="46"/>
      <c r="E23" s="44"/>
      <c r="I23" s="170" t="s">
        <v>119</v>
      </c>
      <c r="J23" s="170"/>
      <c r="K23" s="170"/>
      <c r="L23" s="170"/>
      <c r="M23" s="170"/>
      <c r="N23" s="170"/>
      <c r="O23" s="170"/>
      <c r="P23" s="170"/>
    </row>
    <row r="24" spans="1:5" ht="14.25" thickBot="1">
      <c r="A24" s="53" t="s">
        <v>106</v>
      </c>
      <c r="B24" s="47">
        <f>B21-SUM(D12:D20)</f>
        <v>0</v>
      </c>
      <c r="C24" s="56"/>
      <c r="D24" s="46"/>
      <c r="E24" s="44"/>
    </row>
    <row r="25" ht="3.75" customHeight="1"/>
    <row r="26" spans="1:8" ht="13.5" thickBot="1">
      <c r="A26" s="189" t="s">
        <v>105</v>
      </c>
      <c r="B26" s="189"/>
      <c r="C26" s="189"/>
      <c r="D26" s="189"/>
      <c r="E26" s="189"/>
      <c r="F26" s="189"/>
      <c r="G26" s="189"/>
      <c r="H26" s="189"/>
    </row>
    <row r="27" spans="1:8" ht="27.75" customHeight="1" thickBot="1">
      <c r="A27" s="192" t="s">
        <v>112</v>
      </c>
      <c r="B27" s="193"/>
      <c r="C27" s="192" t="s">
        <v>114</v>
      </c>
      <c r="D27" s="198"/>
      <c r="E27" s="193"/>
      <c r="F27" s="72" t="s">
        <v>164</v>
      </c>
      <c r="G27" s="190" t="s">
        <v>113</v>
      </c>
      <c r="H27" s="191"/>
    </row>
    <row r="28" spans="1:8" ht="22.5" customHeight="1">
      <c r="A28" s="176"/>
      <c r="B28" s="177"/>
      <c r="C28" s="199"/>
      <c r="D28" s="200"/>
      <c r="E28" s="201"/>
      <c r="F28" s="64"/>
      <c r="G28" s="202"/>
      <c r="H28" s="203"/>
    </row>
    <row r="29" spans="1:8" ht="25.5" customHeight="1">
      <c r="A29" s="181"/>
      <c r="B29" s="182"/>
      <c r="C29" s="194"/>
      <c r="D29" s="195"/>
      <c r="E29" s="196"/>
      <c r="F29" s="65"/>
      <c r="G29" s="181"/>
      <c r="H29" s="182"/>
    </row>
    <row r="30" spans="1:8" ht="23.25" customHeight="1">
      <c r="A30" s="181"/>
      <c r="B30" s="182"/>
      <c r="C30" s="194"/>
      <c r="D30" s="195"/>
      <c r="E30" s="196"/>
      <c r="F30" s="65"/>
      <c r="G30" s="181"/>
      <c r="H30" s="182"/>
    </row>
    <row r="31" spans="1:8" ht="33" customHeight="1">
      <c r="A31" s="181"/>
      <c r="B31" s="182"/>
      <c r="C31" s="194"/>
      <c r="D31" s="195"/>
      <c r="E31" s="196"/>
      <c r="F31" s="65"/>
      <c r="G31" s="181"/>
      <c r="H31" s="182"/>
    </row>
    <row r="32" spans="1:8" ht="19.5" customHeight="1">
      <c r="A32" s="181"/>
      <c r="B32" s="182"/>
      <c r="C32" s="194"/>
      <c r="D32" s="195"/>
      <c r="E32" s="196"/>
      <c r="F32" s="65"/>
      <c r="G32" s="181"/>
      <c r="H32" s="182"/>
    </row>
    <row r="33" spans="1:8" ht="21.75" customHeight="1">
      <c r="A33" s="178"/>
      <c r="B33" s="179"/>
      <c r="C33" s="194"/>
      <c r="D33" s="195"/>
      <c r="E33" s="196"/>
      <c r="F33" s="65"/>
      <c r="G33" s="181"/>
      <c r="H33" s="182"/>
    </row>
    <row r="34" spans="1:8" ht="4.5" customHeight="1">
      <c r="A34" s="48"/>
      <c r="B34" s="48"/>
      <c r="C34" s="48"/>
      <c r="D34" s="49"/>
      <c r="E34" s="49"/>
      <c r="F34" s="49"/>
      <c r="G34" s="49"/>
      <c r="H34" s="49"/>
    </row>
    <row r="35" spans="1:8" ht="14.25" customHeight="1" thickBot="1">
      <c r="A35" s="185" t="s">
        <v>115</v>
      </c>
      <c r="B35" s="185"/>
      <c r="C35" s="185"/>
      <c r="D35" s="180"/>
      <c r="E35" s="180" t="s">
        <v>122</v>
      </c>
      <c r="F35" s="180"/>
      <c r="G35" s="180"/>
      <c r="H35" s="180"/>
    </row>
    <row r="36" spans="1:8" ht="14.25" customHeight="1">
      <c r="A36" s="172" t="s">
        <v>118</v>
      </c>
      <c r="B36" s="173"/>
      <c r="C36" s="68"/>
      <c r="D36" s="44"/>
      <c r="E36" s="50"/>
      <c r="F36" s="50"/>
      <c r="G36" s="50"/>
      <c r="H36" s="50"/>
    </row>
    <row r="37" spans="1:16" ht="13.5">
      <c r="A37" s="174" t="s">
        <v>116</v>
      </c>
      <c r="B37" s="175"/>
      <c r="C37" s="69"/>
      <c r="D37" s="44"/>
      <c r="E37" s="50"/>
      <c r="F37" s="50"/>
      <c r="G37" s="50"/>
      <c r="H37" s="50"/>
      <c r="I37" s="170" t="s">
        <v>120</v>
      </c>
      <c r="J37" s="171"/>
      <c r="K37" s="171"/>
      <c r="L37" s="171"/>
      <c r="M37" s="171"/>
      <c r="N37" s="171"/>
      <c r="O37" s="171"/>
      <c r="P37" s="171"/>
    </row>
    <row r="38" spans="1:8" ht="24.75" customHeight="1">
      <c r="A38" s="186" t="s">
        <v>123</v>
      </c>
      <c r="B38" s="187"/>
      <c r="C38" s="70"/>
      <c r="D38" s="44"/>
      <c r="E38" s="50"/>
      <c r="F38" s="50"/>
      <c r="G38" s="50"/>
      <c r="H38" s="50"/>
    </row>
    <row r="39" spans="1:8" ht="14.25" thickBot="1">
      <c r="A39" s="183" t="s">
        <v>117</v>
      </c>
      <c r="B39" s="184"/>
      <c r="C39" s="71"/>
      <c r="D39" s="44"/>
      <c r="E39" s="50"/>
      <c r="F39" s="50"/>
      <c r="G39" s="50"/>
      <c r="H39" s="50"/>
    </row>
    <row r="40" spans="1:8" ht="3" customHeight="1">
      <c r="A40" s="50"/>
      <c r="B40" s="50"/>
      <c r="C40" s="50"/>
      <c r="D40" s="50"/>
      <c r="E40" s="50"/>
      <c r="F40" s="50"/>
      <c r="G40" s="50"/>
      <c r="H40" s="50"/>
    </row>
    <row r="48" ht="63" customHeight="1"/>
    <row r="49" ht="3" customHeight="1"/>
  </sheetData>
  <sheetProtection sheet="1" objects="1" scenarios="1" formatCells="0" insertRows="0" deleteRows="0"/>
  <mergeCells count="33">
    <mergeCell ref="C30:E30"/>
    <mergeCell ref="G28:H28"/>
    <mergeCell ref="G29:H29"/>
    <mergeCell ref="G32:H32"/>
    <mergeCell ref="G33:H33"/>
    <mergeCell ref="C32:E32"/>
    <mergeCell ref="C33:E33"/>
    <mergeCell ref="A1:H1"/>
    <mergeCell ref="I1:P1"/>
    <mergeCell ref="C27:E27"/>
    <mergeCell ref="C28:E28"/>
    <mergeCell ref="I23:P23"/>
    <mergeCell ref="C29:E29"/>
    <mergeCell ref="A39:B39"/>
    <mergeCell ref="A35:D35"/>
    <mergeCell ref="A38:B38"/>
    <mergeCell ref="A10:H10"/>
    <mergeCell ref="A26:H26"/>
    <mergeCell ref="G27:H27"/>
    <mergeCell ref="A27:B27"/>
    <mergeCell ref="C31:E31"/>
    <mergeCell ref="A29:B29"/>
    <mergeCell ref="A31:B31"/>
    <mergeCell ref="I37:P37"/>
    <mergeCell ref="A36:B36"/>
    <mergeCell ref="A37:B37"/>
    <mergeCell ref="A28:B28"/>
    <mergeCell ref="A33:B33"/>
    <mergeCell ref="E35:H35"/>
    <mergeCell ref="A32:B32"/>
    <mergeCell ref="A30:B30"/>
    <mergeCell ref="G30:H30"/>
    <mergeCell ref="G31:H31"/>
  </mergeCells>
  <printOptions/>
  <pageMargins left="0.5511811023622047" right="0.48" top="0.5905511811023623" bottom="0.57" header="0.33" footer="0.35433070866141736"/>
  <pageSetup fitToWidth="2" fitToHeight="1" horizontalDpi="600" verticalDpi="600" orientation="portrait" paperSize="9" r:id="rId2"/>
  <headerFooter alignWithMargins="0">
    <oddHeader>&amp;CFiche exploitation du diagnostic de durabilité IDEA (Version 3)</oddHeader>
    <oddFooter>&amp;C&amp;"Arial,Italique"www.idea.portea.fr</oddFooter>
  </headerFooter>
  <drawing r:id="rId1"/>
</worksheet>
</file>

<file path=xl/worksheets/sheet4.xml><?xml version="1.0" encoding="utf-8"?>
<worksheet xmlns="http://schemas.openxmlformats.org/spreadsheetml/2006/main" xmlns:r="http://schemas.openxmlformats.org/officeDocument/2006/relationships">
  <dimension ref="A1:K1"/>
  <sheetViews>
    <sheetView zoomScalePageLayoutView="0" workbookViewId="0" topLeftCell="A1">
      <selection activeCell="L10" sqref="L10"/>
    </sheetView>
  </sheetViews>
  <sheetFormatPr defaultColWidth="11.421875" defaultRowHeight="12.75"/>
  <sheetData>
    <row r="1" spans="1:11" ht="23.25">
      <c r="A1" s="204" t="s">
        <v>132</v>
      </c>
      <c r="B1" s="204"/>
      <c r="C1" s="204"/>
      <c r="D1" s="204"/>
      <c r="E1" s="204"/>
      <c r="F1" s="204"/>
      <c r="G1" s="204"/>
      <c r="H1" s="204"/>
      <c r="I1" s="204"/>
      <c r="J1" s="204"/>
      <c r="K1" s="204"/>
    </row>
  </sheetData>
  <sheetProtection/>
  <mergeCells count="1">
    <mergeCell ref="A1:K1"/>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8"/>
  <sheetViews>
    <sheetView zoomScale="75" zoomScaleNormal="75" zoomScalePageLayoutView="0" workbookViewId="0" topLeftCell="A1">
      <selection activeCell="I24" sqref="I24"/>
    </sheetView>
  </sheetViews>
  <sheetFormatPr defaultColWidth="11.421875" defaultRowHeight="12.75"/>
  <cols>
    <col min="1" max="1" width="17.8515625" style="0" customWidth="1"/>
    <col min="2" max="2" width="21.8515625" style="0" bestFit="1" customWidth="1"/>
  </cols>
  <sheetData>
    <row r="1" spans="1:5" ht="66" customHeight="1">
      <c r="A1" s="205" t="s">
        <v>72</v>
      </c>
      <c r="B1" s="205"/>
      <c r="C1" s="205"/>
      <c r="D1" s="205"/>
      <c r="E1" s="205"/>
    </row>
    <row r="2" spans="2:4" ht="12.75">
      <c r="B2" s="206" t="s">
        <v>165</v>
      </c>
      <c r="C2" s="206"/>
      <c r="D2" s="206"/>
    </row>
    <row r="4" spans="2:4" ht="25.5">
      <c r="B4" s="30" t="s">
        <v>86</v>
      </c>
      <c r="C4" s="30" t="s">
        <v>85</v>
      </c>
      <c r="D4" s="29" t="s">
        <v>81</v>
      </c>
    </row>
    <row r="5" spans="2:5" ht="12.75">
      <c r="B5" s="5" t="s">
        <v>87</v>
      </c>
      <c r="C5" s="18">
        <f>Agroecologique</f>
        <v>0</v>
      </c>
      <c r="D5" s="26">
        <v>100</v>
      </c>
      <c r="E5" s="66">
        <f>C8</f>
        <v>0</v>
      </c>
    </row>
    <row r="6" spans="2:5" ht="12.75">
      <c r="B6" s="6" t="s">
        <v>88</v>
      </c>
      <c r="C6" s="31">
        <f>socioterritoriale</f>
        <v>0</v>
      </c>
      <c r="D6" s="27">
        <v>100</v>
      </c>
      <c r="E6" s="66">
        <f>C8</f>
        <v>0</v>
      </c>
    </row>
    <row r="7" spans="2:5" ht="12.75">
      <c r="B7" s="7" t="s">
        <v>89</v>
      </c>
      <c r="C7" s="32">
        <f>economique</f>
        <v>0</v>
      </c>
      <c r="D7" s="28">
        <v>100</v>
      </c>
      <c r="E7" s="66">
        <f>C8</f>
        <v>0</v>
      </c>
    </row>
    <row r="8" spans="2:3" ht="12.75">
      <c r="B8" s="57" t="s">
        <v>124</v>
      </c>
      <c r="C8" s="4">
        <f>MIN(C5:C7)</f>
        <v>0</v>
      </c>
    </row>
  </sheetData>
  <sheetProtection sheet="1" objects="1" scenarios="1"/>
  <mergeCells count="2">
    <mergeCell ref="A1:E1"/>
    <mergeCell ref="B2:D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6.xml><?xml version="1.0" encoding="utf-8"?>
<worksheet xmlns="http://schemas.openxmlformats.org/spreadsheetml/2006/main" xmlns:r="http://schemas.openxmlformats.org/officeDocument/2006/relationships">
  <dimension ref="A1:L14"/>
  <sheetViews>
    <sheetView zoomScale="75" zoomScaleNormal="75" zoomScalePageLayoutView="0" workbookViewId="0" topLeftCell="A1">
      <selection activeCell="C13" sqref="C13"/>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 min="6" max="6" width="13.00390625" style="0" customWidth="1"/>
    <col min="7" max="7" width="6.140625" style="0" customWidth="1"/>
    <col min="8" max="8" width="31.57421875" style="0" bestFit="1" customWidth="1"/>
  </cols>
  <sheetData>
    <row r="1" spans="1:12" ht="63.75" customHeight="1">
      <c r="A1" s="205" t="s">
        <v>74</v>
      </c>
      <c r="B1" s="205"/>
      <c r="C1" s="205"/>
      <c r="D1" s="205"/>
      <c r="E1" s="205"/>
      <c r="F1" s="205"/>
      <c r="G1" s="205" t="s">
        <v>74</v>
      </c>
      <c r="H1" s="205"/>
      <c r="I1" s="205"/>
      <c r="J1" s="205"/>
      <c r="K1" s="205"/>
      <c r="L1" s="205"/>
    </row>
    <row r="2" spans="2:12" ht="12.75">
      <c r="B2" s="206" t="s">
        <v>165</v>
      </c>
      <c r="C2" s="206"/>
      <c r="D2" s="206"/>
      <c r="E2" s="206"/>
      <c r="H2" s="206" t="s">
        <v>165</v>
      </c>
      <c r="I2" s="206"/>
      <c r="J2" s="206"/>
      <c r="K2" s="206"/>
      <c r="L2" s="206"/>
    </row>
    <row r="3" spans="11:12" ht="38.25" customHeight="1">
      <c r="K3" s="207" t="s">
        <v>104</v>
      </c>
      <c r="L3" s="208"/>
    </row>
    <row r="4" spans="2:12" ht="12.75">
      <c r="B4" s="33"/>
      <c r="C4" s="34" t="s">
        <v>82</v>
      </c>
      <c r="D4" s="35" t="s">
        <v>81</v>
      </c>
      <c r="H4" s="33"/>
      <c r="I4" s="34" t="s">
        <v>82</v>
      </c>
      <c r="J4" s="35" t="s">
        <v>81</v>
      </c>
      <c r="K4" s="34" t="s">
        <v>82</v>
      </c>
      <c r="L4" s="35" t="s">
        <v>81</v>
      </c>
    </row>
    <row r="5" spans="2:12" ht="12.75">
      <c r="B5" s="36" t="s">
        <v>1</v>
      </c>
      <c r="C5" s="36">
        <f>diversite</f>
        <v>0</v>
      </c>
      <c r="D5" s="37">
        <v>33</v>
      </c>
      <c r="H5" s="36" t="s">
        <v>1</v>
      </c>
      <c r="I5" s="36">
        <f>diversite</f>
        <v>0</v>
      </c>
      <c r="J5" s="8">
        <v>33</v>
      </c>
      <c r="K5" s="43">
        <f>I5/J5*100</f>
        <v>0</v>
      </c>
      <c r="L5" s="3">
        <v>100</v>
      </c>
    </row>
    <row r="6" spans="2:12" ht="12.75">
      <c r="B6" s="38" t="s">
        <v>73</v>
      </c>
      <c r="C6" s="38">
        <f>orgaespace</f>
        <v>0</v>
      </c>
      <c r="D6" s="39">
        <v>33</v>
      </c>
      <c r="H6" s="38" t="s">
        <v>73</v>
      </c>
      <c r="I6" s="38">
        <f>orgaespace</f>
        <v>0</v>
      </c>
      <c r="J6" s="8">
        <v>33</v>
      </c>
      <c r="K6" s="43">
        <f aca="true" t="shared" si="0" ref="K6:K14">I6/J6*100</f>
        <v>0</v>
      </c>
      <c r="L6" s="3">
        <v>100</v>
      </c>
    </row>
    <row r="7" spans="2:12" ht="12.75">
      <c r="B7" s="40" t="s">
        <v>17</v>
      </c>
      <c r="C7" s="40">
        <f>pratiqueagricole</f>
        <v>0</v>
      </c>
      <c r="D7" s="41">
        <v>34</v>
      </c>
      <c r="H7" s="40" t="s">
        <v>17</v>
      </c>
      <c r="I7" s="40">
        <f>pratiqueagricole</f>
        <v>0</v>
      </c>
      <c r="J7" s="8">
        <v>34</v>
      </c>
      <c r="K7" s="43">
        <f t="shared" si="0"/>
        <v>0</v>
      </c>
      <c r="L7" s="3">
        <v>100</v>
      </c>
    </row>
    <row r="8" spans="2:12" ht="12.75">
      <c r="B8" s="36" t="s">
        <v>28</v>
      </c>
      <c r="C8" s="36">
        <f>qualprod</f>
        <v>0</v>
      </c>
      <c r="D8" s="37">
        <v>33</v>
      </c>
      <c r="H8" s="36" t="s">
        <v>28</v>
      </c>
      <c r="I8" s="36">
        <f>qualprod</f>
        <v>0</v>
      </c>
      <c r="J8" s="8">
        <v>33</v>
      </c>
      <c r="K8" s="43">
        <f t="shared" si="0"/>
        <v>0</v>
      </c>
      <c r="L8" s="3">
        <v>100</v>
      </c>
    </row>
    <row r="9" spans="2:12" ht="12.75">
      <c r="B9" s="38" t="s">
        <v>35</v>
      </c>
      <c r="C9" s="38">
        <f>emploiservice</f>
        <v>0</v>
      </c>
      <c r="D9" s="39">
        <v>33</v>
      </c>
      <c r="H9" s="38" t="s">
        <v>35</v>
      </c>
      <c r="I9" s="38">
        <f>emploiservice</f>
        <v>0</v>
      </c>
      <c r="J9" s="8">
        <v>33</v>
      </c>
      <c r="K9" s="43">
        <f t="shared" si="0"/>
        <v>0</v>
      </c>
      <c r="L9" s="3">
        <v>100</v>
      </c>
    </row>
    <row r="10" spans="2:12" ht="12.75">
      <c r="B10" s="40" t="s">
        <v>43</v>
      </c>
      <c r="C10" s="40">
        <f>ethiquedevhumain</f>
        <v>0</v>
      </c>
      <c r="D10" s="41">
        <v>34</v>
      </c>
      <c r="H10" s="40" t="s">
        <v>43</v>
      </c>
      <c r="I10" s="40">
        <f>ethiquedevhumain</f>
        <v>0</v>
      </c>
      <c r="J10" s="8">
        <v>34</v>
      </c>
      <c r="K10" s="43">
        <f t="shared" si="0"/>
        <v>0</v>
      </c>
      <c r="L10" s="3">
        <v>100</v>
      </c>
    </row>
    <row r="11" spans="2:12" ht="12.75">
      <c r="B11" s="36" t="s">
        <v>54</v>
      </c>
      <c r="C11" s="36">
        <f>viabilite</f>
        <v>0</v>
      </c>
      <c r="D11" s="37">
        <v>30</v>
      </c>
      <c r="H11" s="36" t="s">
        <v>54</v>
      </c>
      <c r="I11" s="36">
        <f>viabilite</f>
        <v>0</v>
      </c>
      <c r="J11" s="8">
        <v>30</v>
      </c>
      <c r="K11" s="43">
        <f t="shared" si="0"/>
        <v>0</v>
      </c>
      <c r="L11" s="3">
        <v>100</v>
      </c>
    </row>
    <row r="12" spans="2:12" ht="12.75">
      <c r="B12" s="38" t="s">
        <v>58</v>
      </c>
      <c r="C12" s="38">
        <f>independance</f>
        <v>0</v>
      </c>
      <c r="D12" s="39">
        <v>25</v>
      </c>
      <c r="H12" s="38" t="s">
        <v>58</v>
      </c>
      <c r="I12" s="38">
        <f>independance</f>
        <v>0</v>
      </c>
      <c r="J12" s="8">
        <v>25</v>
      </c>
      <c r="K12" s="43">
        <f t="shared" si="0"/>
        <v>0</v>
      </c>
      <c r="L12" s="3">
        <v>100</v>
      </c>
    </row>
    <row r="13" spans="2:12" ht="12.75">
      <c r="B13" s="38" t="s">
        <v>62</v>
      </c>
      <c r="C13" s="38">
        <f>transmissibilite</f>
        <v>0</v>
      </c>
      <c r="D13" s="39">
        <v>20</v>
      </c>
      <c r="H13" s="38" t="s">
        <v>62</v>
      </c>
      <c r="I13" s="38">
        <f>transmissibilite</f>
        <v>0</v>
      </c>
      <c r="J13" s="8">
        <v>20</v>
      </c>
      <c r="K13" s="43">
        <f t="shared" si="0"/>
        <v>0</v>
      </c>
      <c r="L13" s="3">
        <v>100</v>
      </c>
    </row>
    <row r="14" spans="2:12" ht="12.75">
      <c r="B14" s="40" t="s">
        <v>64</v>
      </c>
      <c r="C14" s="40">
        <f>efficience</f>
        <v>0</v>
      </c>
      <c r="D14" s="41">
        <v>25</v>
      </c>
      <c r="H14" s="40" t="s">
        <v>64</v>
      </c>
      <c r="I14" s="40">
        <f>efficience</f>
        <v>0</v>
      </c>
      <c r="J14" s="8">
        <v>25</v>
      </c>
      <c r="K14" s="43">
        <f t="shared" si="0"/>
        <v>0</v>
      </c>
      <c r="L14" s="3">
        <v>100</v>
      </c>
    </row>
  </sheetData>
  <sheetProtection sheet="1" objects="1" scenarios="1"/>
  <mergeCells count="5">
    <mergeCell ref="A1:F1"/>
    <mergeCell ref="G1:L1"/>
    <mergeCell ref="K3:L3"/>
    <mergeCell ref="B2:E2"/>
    <mergeCell ref="H2:L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22">
      <selection activeCell="J6" sqref="J6"/>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s>
  <sheetData>
    <row r="1" spans="1:6" ht="63.75" customHeight="1">
      <c r="A1" s="205" t="s">
        <v>74</v>
      </c>
      <c r="B1" s="205"/>
      <c r="C1" s="205"/>
      <c r="D1" s="205"/>
      <c r="E1" s="205"/>
      <c r="F1" s="205"/>
    </row>
    <row r="2" spans="2:5" ht="12.75">
      <c r="B2" s="206" t="s">
        <v>165</v>
      </c>
      <c r="C2" s="206"/>
      <c r="D2" s="206"/>
      <c r="E2" s="206"/>
    </row>
    <row r="3" ht="38.25" customHeight="1"/>
    <row r="4" spans="3:5" ht="25.5">
      <c r="C4" s="17" t="s">
        <v>82</v>
      </c>
      <c r="D4" s="18" t="s">
        <v>81</v>
      </c>
      <c r="E4" s="25" t="s">
        <v>84</v>
      </c>
    </row>
    <row r="5" spans="2:5" ht="12.75">
      <c r="B5" s="5" t="s">
        <v>1</v>
      </c>
      <c r="C5" s="36">
        <f>diversite</f>
        <v>0</v>
      </c>
      <c r="D5" s="19">
        <v>33</v>
      </c>
      <c r="E5" s="22">
        <f>D5-C5</f>
        <v>33</v>
      </c>
    </row>
    <row r="6" spans="2:5" ht="12.75">
      <c r="B6" s="6" t="s">
        <v>73</v>
      </c>
      <c r="C6" s="38">
        <f>orgaespace</f>
        <v>0</v>
      </c>
      <c r="D6" s="20">
        <v>33</v>
      </c>
      <c r="E6" s="23">
        <f aca="true" t="shared" si="0" ref="E6:E14">D6-C6</f>
        <v>33</v>
      </c>
    </row>
    <row r="7" spans="2:5" ht="12.75">
      <c r="B7" s="7" t="s">
        <v>17</v>
      </c>
      <c r="C7" s="40">
        <f>pratiqueagricole</f>
        <v>0</v>
      </c>
      <c r="D7" s="21">
        <v>34</v>
      </c>
      <c r="E7" s="24">
        <f t="shared" si="0"/>
        <v>34</v>
      </c>
    </row>
    <row r="8" spans="2:5" ht="12.75">
      <c r="B8" s="5" t="s">
        <v>28</v>
      </c>
      <c r="C8" s="36">
        <f>qualprod</f>
        <v>0</v>
      </c>
      <c r="D8" s="19">
        <v>33</v>
      </c>
      <c r="E8" s="22">
        <f t="shared" si="0"/>
        <v>33</v>
      </c>
    </row>
    <row r="9" spans="2:5" ht="12.75">
      <c r="B9" s="6" t="s">
        <v>35</v>
      </c>
      <c r="C9" s="38">
        <f>emploiservice</f>
        <v>0</v>
      </c>
      <c r="D9" s="20">
        <v>33</v>
      </c>
      <c r="E9" s="23">
        <f t="shared" si="0"/>
        <v>33</v>
      </c>
    </row>
    <row r="10" spans="2:5" ht="12.75">
      <c r="B10" s="7" t="s">
        <v>43</v>
      </c>
      <c r="C10" s="40">
        <f>ethiquedevhumain</f>
        <v>0</v>
      </c>
      <c r="D10" s="21">
        <v>34</v>
      </c>
      <c r="E10" s="24">
        <f t="shared" si="0"/>
        <v>34</v>
      </c>
    </row>
    <row r="11" spans="2:5" ht="12.75">
      <c r="B11" s="5" t="s">
        <v>54</v>
      </c>
      <c r="C11" s="36">
        <f>viabilite</f>
        <v>0</v>
      </c>
      <c r="D11" s="19">
        <v>30</v>
      </c>
      <c r="E11" s="22">
        <f t="shared" si="0"/>
        <v>30</v>
      </c>
    </row>
    <row r="12" spans="2:5" ht="12.75">
      <c r="B12" s="6" t="s">
        <v>58</v>
      </c>
      <c r="C12" s="38">
        <f>independance</f>
        <v>0</v>
      </c>
      <c r="D12" s="20">
        <v>25</v>
      </c>
      <c r="E12" s="23">
        <f t="shared" si="0"/>
        <v>25</v>
      </c>
    </row>
    <row r="13" spans="2:5" ht="12.75">
      <c r="B13" s="6" t="s">
        <v>62</v>
      </c>
      <c r="C13" s="38">
        <f>transmissibilite</f>
        <v>0</v>
      </c>
      <c r="D13" s="20">
        <v>20</v>
      </c>
      <c r="E13" s="23">
        <f t="shared" si="0"/>
        <v>20</v>
      </c>
    </row>
    <row r="14" spans="2:5" ht="12.75">
      <c r="B14" s="7" t="s">
        <v>64</v>
      </c>
      <c r="C14" s="40">
        <f>efficience</f>
        <v>0</v>
      </c>
      <c r="D14" s="21">
        <v>25</v>
      </c>
      <c r="E14" s="24">
        <f t="shared" si="0"/>
        <v>25</v>
      </c>
    </row>
  </sheetData>
  <sheetProtection sheet="1" objects="1" scenarios="1"/>
  <mergeCells count="2">
    <mergeCell ref="A1:F1"/>
    <mergeCell ref="B2:E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8.xml><?xml version="1.0" encoding="utf-8"?>
<worksheet xmlns="http://schemas.openxmlformats.org/spreadsheetml/2006/main" xmlns:r="http://schemas.openxmlformats.org/officeDocument/2006/relationships">
  <dimension ref="A1:H55"/>
  <sheetViews>
    <sheetView zoomScale="110" zoomScaleNormal="110" zoomScalePageLayoutView="0" workbookViewId="0" topLeftCell="A1">
      <selection activeCell="G241" sqref="G241"/>
    </sheetView>
  </sheetViews>
  <sheetFormatPr defaultColWidth="11.421875" defaultRowHeight="12.75"/>
  <cols>
    <col min="1" max="1" width="31.8515625" style="0" customWidth="1"/>
    <col min="6" max="6" width="7.8515625" style="0" customWidth="1"/>
  </cols>
  <sheetData>
    <row r="1" spans="1:8" ht="12.75">
      <c r="A1" s="4" t="s">
        <v>77</v>
      </c>
      <c r="H1" t="s">
        <v>165</v>
      </c>
    </row>
    <row r="3" spans="1:4" ht="33.75">
      <c r="A3" s="4" t="s">
        <v>69</v>
      </c>
      <c r="B3" s="2" t="s">
        <v>76</v>
      </c>
      <c r="C3" s="2" t="s">
        <v>75</v>
      </c>
      <c r="D3" s="1" t="s">
        <v>83</v>
      </c>
    </row>
    <row r="4" spans="1:4" ht="12.75">
      <c r="A4" s="12" t="str">
        <f>'Enregistrement Scores'!C5</f>
        <v>Diversité des cultures annuelles et temporaires</v>
      </c>
      <c r="B4" s="12">
        <f>'Enregistrement Scores'!F5</f>
        <v>0</v>
      </c>
      <c r="C4" s="12">
        <f>'Enregistrement Scores'!G5</f>
        <v>14</v>
      </c>
      <c r="D4" s="9">
        <f>C4-B4</f>
        <v>14</v>
      </c>
    </row>
    <row r="5" spans="1:4" ht="12.75">
      <c r="A5" s="12" t="str">
        <f>'Enregistrement Scores'!C6</f>
        <v>Diversité des cultures pérennes</v>
      </c>
      <c r="B5" s="12">
        <f>'Enregistrement Scores'!F6</f>
        <v>0</v>
      </c>
      <c r="C5" s="12">
        <f>'Enregistrement Scores'!G6</f>
        <v>14</v>
      </c>
      <c r="D5" s="9">
        <f aca="true" t="shared" si="0" ref="D5:D47">C5-B5</f>
        <v>14</v>
      </c>
    </row>
    <row r="6" spans="1:4" ht="12.75">
      <c r="A6" s="12" t="str">
        <f>'Enregistrement Scores'!C7</f>
        <v>Diversité animale</v>
      </c>
      <c r="B6" s="12">
        <f>'Enregistrement Scores'!F7</f>
        <v>0</v>
      </c>
      <c r="C6" s="12">
        <f>'Enregistrement Scores'!G7</f>
        <v>14</v>
      </c>
      <c r="D6" s="9">
        <f t="shared" si="0"/>
        <v>14</v>
      </c>
    </row>
    <row r="7" spans="1:4" ht="12.75">
      <c r="A7" s="12" t="str">
        <f>'Enregistrement Scores'!C8</f>
        <v>Valorisation et conservation du patrimoine génetique</v>
      </c>
      <c r="B7" s="12">
        <f>'Enregistrement Scores'!F8</f>
        <v>0</v>
      </c>
      <c r="C7" s="12">
        <f>'Enregistrement Scores'!G8</f>
        <v>6</v>
      </c>
      <c r="D7" s="9">
        <f t="shared" si="0"/>
        <v>6</v>
      </c>
    </row>
    <row r="8" spans="1:4" ht="12.75">
      <c r="A8" s="12" t="str">
        <f>'Enregistrement Scores'!C10</f>
        <v>Assolement</v>
      </c>
      <c r="B8" s="12">
        <f>'Enregistrement Scores'!F10</f>
        <v>0</v>
      </c>
      <c r="C8" s="12">
        <f>'Enregistrement Scores'!G10</f>
        <v>8</v>
      </c>
      <c r="D8" s="9">
        <f t="shared" si="0"/>
        <v>8</v>
      </c>
    </row>
    <row r="9" spans="1:4" ht="12.75">
      <c r="A9" s="12" t="str">
        <f>'Enregistrement Scores'!C11</f>
        <v>Dimension des parcelles</v>
      </c>
      <c r="B9" s="12">
        <f>'Enregistrement Scores'!F11</f>
        <v>0</v>
      </c>
      <c r="C9" s="12">
        <f>'Enregistrement Scores'!G11</f>
        <v>6</v>
      </c>
      <c r="D9" s="9">
        <f t="shared" si="0"/>
        <v>6</v>
      </c>
    </row>
    <row r="10" spans="1:4" ht="12.75">
      <c r="A10" s="12" t="str">
        <f>'Enregistrement Scores'!C12</f>
        <v>Gestion des matières organiques</v>
      </c>
      <c r="B10" s="12">
        <f>'Enregistrement Scores'!F12</f>
        <v>0</v>
      </c>
      <c r="C10" s="12">
        <f>'Enregistrement Scores'!G12</f>
        <v>5</v>
      </c>
      <c r="D10" s="9">
        <f t="shared" si="0"/>
        <v>5</v>
      </c>
    </row>
    <row r="11" spans="1:4" ht="12.75">
      <c r="A11" s="12" t="str">
        <f>'Enregistrement Scores'!C13</f>
        <v>Zones de régulation écologique</v>
      </c>
      <c r="B11" s="12">
        <f>'Enregistrement Scores'!F13</f>
        <v>0</v>
      </c>
      <c r="C11" s="12">
        <f>'Enregistrement Scores'!G13</f>
        <v>12</v>
      </c>
      <c r="D11" s="9">
        <f t="shared" si="0"/>
        <v>12</v>
      </c>
    </row>
    <row r="12" spans="1:4" ht="12.75">
      <c r="A12" s="12" t="str">
        <f>'Enregistrement Scores'!C14</f>
        <v>Contribution aux enjeux environnementaux du territoire</v>
      </c>
      <c r="B12" s="12">
        <f>'Enregistrement Scores'!F14</f>
        <v>0</v>
      </c>
      <c r="C12" s="12">
        <f>'Enregistrement Scores'!G14</f>
        <v>4</v>
      </c>
      <c r="D12" s="9">
        <f t="shared" si="0"/>
        <v>4</v>
      </c>
    </row>
    <row r="13" spans="1:4" ht="12.75">
      <c r="A13" s="12" t="str">
        <f>'Enregistrement Scores'!C15</f>
        <v>Valorisation de l'espace</v>
      </c>
      <c r="B13" s="12">
        <f>'Enregistrement Scores'!F15</f>
        <v>0</v>
      </c>
      <c r="C13" s="12">
        <f>'Enregistrement Scores'!G15</f>
        <v>5</v>
      </c>
      <c r="D13" s="9">
        <f t="shared" si="0"/>
        <v>5</v>
      </c>
    </row>
    <row r="14" spans="1:4" ht="12.75">
      <c r="A14" s="12" t="str">
        <f>'Enregistrement Scores'!C16</f>
        <v>Gestion des surfaces fourragères</v>
      </c>
      <c r="B14" s="12">
        <f>'Enregistrement Scores'!F16</f>
        <v>0</v>
      </c>
      <c r="C14" s="12">
        <f>'Enregistrement Scores'!G16</f>
        <v>3</v>
      </c>
      <c r="D14" s="9">
        <f t="shared" si="0"/>
        <v>3</v>
      </c>
    </row>
    <row r="15" spans="1:4" ht="12.75">
      <c r="A15" s="12" t="str">
        <f>'Enregistrement Scores'!C18</f>
        <v>Fertilisation</v>
      </c>
      <c r="B15" s="12">
        <f>'Enregistrement Scores'!F18</f>
        <v>0</v>
      </c>
      <c r="C15" s="12">
        <f>'Enregistrement Scores'!G18</f>
        <v>8</v>
      </c>
      <c r="D15" s="9">
        <f t="shared" si="0"/>
        <v>8</v>
      </c>
    </row>
    <row r="16" spans="1:4" ht="12.75">
      <c r="A16" s="12" t="str">
        <f>'Enregistrement Scores'!C19</f>
        <v>Effluents organiques liquides</v>
      </c>
      <c r="B16" s="12">
        <f>'Enregistrement Scores'!F19</f>
        <v>0</v>
      </c>
      <c r="C16" s="12">
        <f>'Enregistrement Scores'!G19</f>
        <v>3</v>
      </c>
      <c r="D16" s="9">
        <f t="shared" si="0"/>
        <v>3</v>
      </c>
    </row>
    <row r="17" spans="1:4" ht="12.75">
      <c r="A17" s="12" t="str">
        <f>'Enregistrement Scores'!C20</f>
        <v>Pesticides </v>
      </c>
      <c r="B17" s="12">
        <f>'Enregistrement Scores'!F20</f>
        <v>0</v>
      </c>
      <c r="C17" s="12">
        <f>'Enregistrement Scores'!G20</f>
        <v>13</v>
      </c>
      <c r="D17" s="9">
        <f t="shared" si="0"/>
        <v>13</v>
      </c>
    </row>
    <row r="18" spans="1:4" ht="12.75">
      <c r="A18" s="12" t="str">
        <f>'Enregistrement Scores'!C21</f>
        <v>Traitements vétérinaires</v>
      </c>
      <c r="B18" s="12">
        <f>'Enregistrement Scores'!F21</f>
        <v>0</v>
      </c>
      <c r="C18" s="12">
        <f>'Enregistrement Scores'!G21</f>
        <v>3</v>
      </c>
      <c r="D18" s="9">
        <f t="shared" si="0"/>
        <v>3</v>
      </c>
    </row>
    <row r="19" spans="1:4" ht="12.75">
      <c r="A19" s="12" t="str">
        <f>'Enregistrement Scores'!C22</f>
        <v>Protection de la ressource des sols</v>
      </c>
      <c r="B19" s="12">
        <f>'Enregistrement Scores'!F22</f>
        <v>0</v>
      </c>
      <c r="C19" s="12">
        <f>'Enregistrement Scores'!G22</f>
        <v>5</v>
      </c>
      <c r="D19" s="9">
        <f t="shared" si="0"/>
        <v>5</v>
      </c>
    </row>
    <row r="20" spans="1:4" ht="12.75">
      <c r="A20" s="12" t="str">
        <f>'Enregistrement Scores'!C23</f>
        <v>Gestion de la ressource en eau</v>
      </c>
      <c r="B20" s="12">
        <f>'Enregistrement Scores'!F23</f>
        <v>0</v>
      </c>
      <c r="C20" s="12">
        <f>'Enregistrement Scores'!G23</f>
        <v>4</v>
      </c>
      <c r="D20" s="9">
        <f t="shared" si="0"/>
        <v>4</v>
      </c>
    </row>
    <row r="21" spans="1:4" ht="12.75">
      <c r="A21" s="12" t="str">
        <f>'Enregistrement Scores'!C24</f>
        <v>Dépendance énergétique</v>
      </c>
      <c r="B21" s="12">
        <f>'Enregistrement Scores'!F24</f>
        <v>0</v>
      </c>
      <c r="C21" s="12">
        <f>'Enregistrement Scores'!G24</f>
        <v>10</v>
      </c>
      <c r="D21" s="9">
        <f t="shared" si="0"/>
        <v>10</v>
      </c>
    </row>
    <row r="22" spans="1:4" s="11" customFormat="1" ht="39.75" customHeight="1">
      <c r="A22" s="10" t="s">
        <v>70</v>
      </c>
      <c r="B22" s="2" t="s">
        <v>76</v>
      </c>
      <c r="C22" s="2" t="s">
        <v>75</v>
      </c>
      <c r="D22" s="1" t="s">
        <v>83</v>
      </c>
    </row>
    <row r="23" spans="1:4" ht="12.75">
      <c r="A23" s="12" t="str">
        <f>'Enregistrement Scores'!C28</f>
        <v>Demarche de qualité</v>
      </c>
      <c r="B23" s="12">
        <f>'Enregistrement Scores'!F28</f>
        <v>0</v>
      </c>
      <c r="C23" s="12">
        <f>'Enregistrement Scores'!G28</f>
        <v>10</v>
      </c>
      <c r="D23" s="9">
        <f t="shared" si="0"/>
        <v>10</v>
      </c>
    </row>
    <row r="24" spans="1:4" ht="12.75">
      <c r="A24" s="12" t="str">
        <f>'Enregistrement Scores'!C29</f>
        <v>Valorisation du patrimoine bâti et du paysage</v>
      </c>
      <c r="B24" s="12">
        <f>'Enregistrement Scores'!F29</f>
        <v>0</v>
      </c>
      <c r="C24" s="12">
        <f>'Enregistrement Scores'!G29</f>
        <v>8</v>
      </c>
      <c r="D24" s="9">
        <f t="shared" si="0"/>
        <v>8</v>
      </c>
    </row>
    <row r="25" spans="1:4" ht="12.75">
      <c r="A25" s="12" t="str">
        <f>'Enregistrement Scores'!C30</f>
        <v>Gestion des déchets non organiques</v>
      </c>
      <c r="B25" s="12">
        <f>'Enregistrement Scores'!F30</f>
        <v>0</v>
      </c>
      <c r="C25" s="12">
        <f>'Enregistrement Scores'!G30</f>
        <v>5</v>
      </c>
      <c r="D25" s="9">
        <f t="shared" si="0"/>
        <v>5</v>
      </c>
    </row>
    <row r="26" spans="1:4" ht="12.75">
      <c r="A26" s="12" t="str">
        <f>'Enregistrement Scores'!C31</f>
        <v>Accessibilité de l’espace</v>
      </c>
      <c r="B26" s="12">
        <f>'Enregistrement Scores'!F31</f>
        <v>0</v>
      </c>
      <c r="C26" s="12">
        <f>'Enregistrement Scores'!G31</f>
        <v>5</v>
      </c>
      <c r="D26" s="9">
        <f t="shared" si="0"/>
        <v>5</v>
      </c>
    </row>
    <row r="27" spans="1:4" ht="12.75">
      <c r="A27" s="12" t="str">
        <f>'Enregistrement Scores'!C32</f>
        <v>Implication sociale</v>
      </c>
      <c r="B27" s="12">
        <f>'Enregistrement Scores'!F32</f>
        <v>0</v>
      </c>
      <c r="C27" s="12">
        <f>'Enregistrement Scores'!G32</f>
        <v>6</v>
      </c>
      <c r="D27" s="9">
        <f t="shared" si="0"/>
        <v>6</v>
      </c>
    </row>
    <row r="28" spans="1:4" ht="12.75">
      <c r="A28" s="12" t="str">
        <f>'Enregistrement Scores'!C34</f>
        <v>Valorisation par filières courtes</v>
      </c>
      <c r="B28" s="12">
        <f>'Enregistrement Scores'!F34</f>
        <v>0</v>
      </c>
      <c r="C28" s="12">
        <f>'Enregistrement Scores'!G34</f>
        <v>7</v>
      </c>
      <c r="D28" s="9">
        <f t="shared" si="0"/>
        <v>7</v>
      </c>
    </row>
    <row r="29" spans="1:4" ht="12.75">
      <c r="A29" s="12" t="str">
        <f>'Enregistrement Scores'!C35</f>
        <v>Autonomie et valorisation des ressources locales</v>
      </c>
      <c r="B29" s="12">
        <f>'Enregistrement Scores'!F35</f>
        <v>0</v>
      </c>
      <c r="C29" s="12">
        <f>'Enregistrement Scores'!G35</f>
        <v>10</v>
      </c>
      <c r="D29" s="9">
        <f t="shared" si="0"/>
        <v>10</v>
      </c>
    </row>
    <row r="30" spans="1:4" ht="12.75">
      <c r="A30" s="12" t="str">
        <f>'Enregistrement Scores'!C36</f>
        <v>Services, pluriactivité</v>
      </c>
      <c r="B30" s="12">
        <f>'Enregistrement Scores'!F36</f>
        <v>0</v>
      </c>
      <c r="C30" s="12">
        <f>'Enregistrement Scores'!G36</f>
        <v>5</v>
      </c>
      <c r="D30" s="9">
        <f t="shared" si="0"/>
        <v>5</v>
      </c>
    </row>
    <row r="31" spans="1:4" ht="12.75">
      <c r="A31" s="12" t="str">
        <f>'Enregistrement Scores'!C37</f>
        <v>Contribution à l’emploi</v>
      </c>
      <c r="B31" s="12">
        <f>'Enregistrement Scores'!F37</f>
        <v>0</v>
      </c>
      <c r="C31" s="12">
        <f>'Enregistrement Scores'!G37</f>
        <v>6</v>
      </c>
      <c r="D31" s="9">
        <f t="shared" si="0"/>
        <v>6</v>
      </c>
    </row>
    <row r="32" spans="1:4" ht="12.75">
      <c r="A32" s="12" t="str">
        <f>'Enregistrement Scores'!C38</f>
        <v>Travail collectif</v>
      </c>
      <c r="B32" s="12">
        <f>'Enregistrement Scores'!F38</f>
        <v>0</v>
      </c>
      <c r="C32" s="12">
        <f>'Enregistrement Scores'!G38</f>
        <v>5</v>
      </c>
      <c r="D32" s="9">
        <f t="shared" si="0"/>
        <v>5</v>
      </c>
    </row>
    <row r="33" spans="1:4" ht="12.75">
      <c r="A33" s="12" t="str">
        <f>'Enregistrement Scores'!C39</f>
        <v>Pérennité probable</v>
      </c>
      <c r="B33" s="12">
        <f>'Enregistrement Scores'!F39</f>
        <v>0</v>
      </c>
      <c r="C33" s="12">
        <f>'Enregistrement Scores'!G39</f>
        <v>3</v>
      </c>
      <c r="D33" s="9">
        <f t="shared" si="0"/>
        <v>3</v>
      </c>
    </row>
    <row r="34" spans="1:4" ht="12.75">
      <c r="A34" s="12" t="str">
        <f>'Enregistrement Scores'!C41</f>
        <v>Contribution à l’équilibre alimentaire mondial</v>
      </c>
      <c r="B34" s="12">
        <f>'Enregistrement Scores'!F41</f>
        <v>0</v>
      </c>
      <c r="C34" s="12">
        <f>'Enregistrement Scores'!G41</f>
        <v>10</v>
      </c>
      <c r="D34" s="9">
        <f t="shared" si="0"/>
        <v>10</v>
      </c>
    </row>
    <row r="35" spans="1:4" ht="12.75">
      <c r="A35" s="12" t="str">
        <f>'Enregistrement Scores'!C42</f>
        <v>Bien-être animal</v>
      </c>
      <c r="B35" s="12">
        <f>'Enregistrement Scores'!F42</f>
        <v>0</v>
      </c>
      <c r="C35" s="12">
        <f>'Enregistrement Scores'!G42</f>
        <v>3</v>
      </c>
      <c r="D35" s="9">
        <f t="shared" si="0"/>
        <v>3</v>
      </c>
    </row>
    <row r="36" spans="1:4" ht="12.75">
      <c r="A36" s="12" t="str">
        <f>'Enregistrement Scores'!C43</f>
        <v>Formation</v>
      </c>
      <c r="B36" s="12">
        <f>'Enregistrement Scores'!F43</f>
        <v>0</v>
      </c>
      <c r="C36" s="12">
        <f>'Enregistrement Scores'!G43</f>
        <v>6</v>
      </c>
      <c r="D36" s="9">
        <f t="shared" si="0"/>
        <v>6</v>
      </c>
    </row>
    <row r="37" spans="1:4" ht="12.75">
      <c r="A37" s="12" t="str">
        <f>'Enregistrement Scores'!C44</f>
        <v>Intensité de travail</v>
      </c>
      <c r="B37" s="12">
        <f>'Enregistrement Scores'!F44</f>
        <v>0</v>
      </c>
      <c r="C37" s="12">
        <f>'Enregistrement Scores'!G44</f>
        <v>7</v>
      </c>
      <c r="D37" s="9">
        <f t="shared" si="0"/>
        <v>7</v>
      </c>
    </row>
    <row r="38" spans="1:4" ht="12.75">
      <c r="A38" s="12" t="str">
        <f>'Enregistrement Scores'!C45</f>
        <v>Qualité de vie</v>
      </c>
      <c r="B38" s="12">
        <f>'Enregistrement Scores'!F45</f>
        <v>0</v>
      </c>
      <c r="C38" s="12">
        <f>'Enregistrement Scores'!G45</f>
        <v>6</v>
      </c>
      <c r="D38" s="9">
        <f t="shared" si="0"/>
        <v>6</v>
      </c>
    </row>
    <row r="39" spans="1:4" ht="12.75">
      <c r="A39" s="12" t="str">
        <f>'Enregistrement Scores'!C46</f>
        <v>Isolement</v>
      </c>
      <c r="B39" s="12">
        <f>'Enregistrement Scores'!F46</f>
        <v>0</v>
      </c>
      <c r="C39" s="12">
        <f>'Enregistrement Scores'!G46</f>
        <v>3</v>
      </c>
      <c r="D39" s="9">
        <f>C39-B39</f>
        <v>3</v>
      </c>
    </row>
    <row r="40" spans="1:4" ht="12.75">
      <c r="A40" s="12" t="str">
        <f>'Enregistrement Scores'!C47</f>
        <v>Accueil, hygiène et sécurité</v>
      </c>
      <c r="B40" s="12">
        <f>'Enregistrement Scores'!F47</f>
        <v>0</v>
      </c>
      <c r="C40" s="12">
        <f>'Enregistrement Scores'!G47</f>
        <v>4</v>
      </c>
      <c r="D40" s="9">
        <f>C40-B40</f>
        <v>4</v>
      </c>
    </row>
    <row r="41" spans="1:4" ht="39.75" customHeight="1">
      <c r="A41" s="4" t="s">
        <v>71</v>
      </c>
      <c r="B41" s="2" t="s">
        <v>76</v>
      </c>
      <c r="C41" s="2" t="s">
        <v>75</v>
      </c>
      <c r="D41" s="1" t="s">
        <v>83</v>
      </c>
    </row>
    <row r="42" spans="1:4" ht="12.75">
      <c r="A42" s="12" t="str">
        <f>'Enregistrement Scores'!C51</f>
        <v>Viabilité économique</v>
      </c>
      <c r="B42" s="12">
        <f>'Enregistrement Scores'!F51</f>
        <v>0</v>
      </c>
      <c r="C42" s="12">
        <f>'Enregistrement Scores'!G51</f>
        <v>20</v>
      </c>
      <c r="D42" s="9">
        <f t="shared" si="0"/>
        <v>20</v>
      </c>
    </row>
    <row r="43" spans="1:4" ht="12.75">
      <c r="A43" s="12" t="str">
        <f>'Enregistrement Scores'!C52</f>
        <v>Taux de spécialisation économique</v>
      </c>
      <c r="B43" s="12">
        <f>'Enregistrement Scores'!F52</f>
        <v>0</v>
      </c>
      <c r="C43" s="12">
        <f>'Enregistrement Scores'!G52</f>
        <v>10</v>
      </c>
      <c r="D43" s="9">
        <f t="shared" si="0"/>
        <v>10</v>
      </c>
    </row>
    <row r="44" spans="1:4" ht="12.75">
      <c r="A44" s="12" t="str">
        <f>'Enregistrement Scores'!C54</f>
        <v>Autonomie financière</v>
      </c>
      <c r="B44" s="12">
        <f>'Enregistrement Scores'!F54</f>
        <v>0</v>
      </c>
      <c r="C44" s="12">
        <f>'Enregistrement Scores'!G54</f>
        <v>15</v>
      </c>
      <c r="D44" s="9">
        <f t="shared" si="0"/>
        <v>15</v>
      </c>
    </row>
    <row r="45" spans="1:4" ht="12.75">
      <c r="A45" s="12" t="str">
        <f>'Enregistrement Scores'!C55</f>
        <v>Sensibilité aux aides </v>
      </c>
      <c r="B45" s="12">
        <f>'Enregistrement Scores'!F55</f>
        <v>0</v>
      </c>
      <c r="C45" s="12">
        <f>'Enregistrement Scores'!G55</f>
        <v>10</v>
      </c>
      <c r="D45" s="9">
        <f t="shared" si="0"/>
        <v>10</v>
      </c>
    </row>
    <row r="46" spans="1:4" ht="12.75">
      <c r="A46" s="12" t="str">
        <f>'Enregistrement Scores'!C57</f>
        <v>Transmissibilité</v>
      </c>
      <c r="B46" s="12">
        <f>'Enregistrement Scores'!F57</f>
        <v>0</v>
      </c>
      <c r="C46" s="12">
        <f>'Enregistrement Scores'!G57</f>
        <v>20</v>
      </c>
      <c r="D46" s="9">
        <f t="shared" si="0"/>
        <v>20</v>
      </c>
    </row>
    <row r="47" spans="1:4" ht="12.75">
      <c r="A47" s="12" t="str">
        <f>'Enregistrement Scores'!C59</f>
        <v>Efficience du processus productif</v>
      </c>
      <c r="B47" s="12">
        <f>'Enregistrement Scores'!F59</f>
        <v>0</v>
      </c>
      <c r="C47" s="12">
        <f>'Enregistrement Scores'!G59</f>
        <v>25</v>
      </c>
      <c r="D47" s="9">
        <f t="shared" si="0"/>
        <v>25</v>
      </c>
    </row>
    <row r="55" spans="1:6" ht="18">
      <c r="A55" s="197" t="s">
        <v>128</v>
      </c>
      <c r="B55" s="197"/>
      <c r="C55" s="197"/>
      <c r="D55" s="197"/>
      <c r="E55" s="197"/>
      <c r="F55" s="197"/>
    </row>
  </sheetData>
  <sheetProtection/>
  <mergeCells count="1">
    <mergeCell ref="A55:F5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D.R.A.F.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Bidet</dc:creator>
  <cp:keywords/>
  <dc:description/>
  <cp:lastModifiedBy>Elodie Colombo</cp:lastModifiedBy>
  <cp:lastPrinted>2008-01-24T14:51:33Z</cp:lastPrinted>
  <dcterms:created xsi:type="dcterms:W3CDTF">2001-03-09T13:45:21Z</dcterms:created>
  <dcterms:modified xsi:type="dcterms:W3CDTF">2011-01-21T09:13:50Z</dcterms:modified>
  <cp:category/>
  <cp:version/>
  <cp:contentType/>
  <cp:contentStatus/>
</cp:coreProperties>
</file>